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9875" windowHeight="6690" activeTab="0"/>
  </bookViews>
  <sheets>
    <sheet name="MAtriz Indicadores 2018" sheetId="1" r:id="rId1"/>
  </sheets>
  <definedNames>
    <definedName name="_xlnm.Print_Area" localSheetId="0">'MAtriz Indicadores 2018'!$A$1:$AD$50</definedName>
    <definedName name="_xlnm.Print_Titles" localSheetId="0">'MAtriz Indicadores 2018'!$4:$4</definedName>
  </definedNames>
  <calcPr fullCalcOnLoad="1"/>
</workbook>
</file>

<file path=xl/comments1.xml><?xml version="1.0" encoding="utf-8"?>
<comments xmlns="http://schemas.openxmlformats.org/spreadsheetml/2006/main">
  <authors>
    <author>sig</author>
  </authors>
  <commentList>
    <comment ref="S14" authorId="0">
      <text>
        <r>
          <rPr>
            <b/>
            <sz val="9"/>
            <rFont val="Tahoma"/>
            <family val="2"/>
          </rPr>
          <t>sig: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No se programan iniciativas apoyadas, solo hasta el segundo semestre.</t>
        </r>
      </text>
    </comment>
    <comment ref="V15" authorId="0">
      <text>
        <r>
          <rPr>
            <b/>
            <sz val="9"/>
            <rFont val="Tahoma"/>
            <family val="2"/>
          </rPr>
          <t>sig</t>
        </r>
        <r>
          <rPr>
            <b/>
            <sz val="18"/>
            <rFont val="Tahoma"/>
            <family val="2"/>
          </rPr>
          <t>:</t>
        </r>
        <r>
          <rPr>
            <sz val="18"/>
            <rFont val="Tahoma"/>
            <family val="2"/>
          </rPr>
          <t xml:space="preserve">
Revisar la meta para que no haya sobre ejecución de tal magnitud</t>
        </r>
      </text>
    </comment>
    <comment ref="S37" authorId="0">
      <text>
        <r>
          <rPr>
            <b/>
            <sz val="11"/>
            <rFont val="Tahoma"/>
            <family val="2"/>
          </rPr>
          <t>sig:</t>
        </r>
        <r>
          <rPr>
            <sz val="11"/>
            <rFont val="Tahoma"/>
            <family val="2"/>
          </rPr>
          <t xml:space="preserve">
sugiero modificar los meses de medición dado que se tiene planteado su medición en el mes de corte y debe ser en el mes de presentación</t>
        </r>
      </text>
    </comment>
  </commentList>
</comments>
</file>

<file path=xl/sharedStrings.xml><?xml version="1.0" encoding="utf-8"?>
<sst xmlns="http://schemas.openxmlformats.org/spreadsheetml/2006/main" count="591" uniqueCount="295">
  <si>
    <t>Proceso</t>
  </si>
  <si>
    <t>Control, evaluación y mejora</t>
  </si>
  <si>
    <t>Documento</t>
  </si>
  <si>
    <t>Matriz Indicadores por proceso</t>
  </si>
  <si>
    <t>Versión:</t>
  </si>
  <si>
    <t xml:space="preserve">Elaborado por: </t>
  </si>
  <si>
    <t xml:space="preserve">Oficina Asesora de Planeación </t>
  </si>
  <si>
    <t>No.</t>
  </si>
  <si>
    <t>Nombre del Indicador</t>
  </si>
  <si>
    <t>Objetivo del Indicador</t>
  </si>
  <si>
    <t>Tipo de Indicador</t>
  </si>
  <si>
    <t>Fuente de Datos</t>
  </si>
  <si>
    <t xml:space="preserve">Responsable de la Medición y Análisis </t>
  </si>
  <si>
    <t>Meta</t>
  </si>
  <si>
    <t>Forma de Presentación</t>
  </si>
  <si>
    <t>Fórmula</t>
  </si>
  <si>
    <t>Condición Satisfactoria</t>
  </si>
  <si>
    <t>Condición Normal</t>
  </si>
  <si>
    <t>Condición Critica</t>
  </si>
  <si>
    <t>Descripción de las variables</t>
  </si>
  <si>
    <t xml:space="preserve">Frecuencia de Medición </t>
  </si>
  <si>
    <t xml:space="preserve">Frecuencia de Análisis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</si>
  <si>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</si>
  <si>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</si>
  <si>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</si>
  <si>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</si>
  <si>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</si>
  <si>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</si>
  <si>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</si>
  <si>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</si>
  <si>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</si>
  <si>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</si>
  <si>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</si>
  <si>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</si>
  <si>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Resultado</t>
  </si>
  <si>
    <t xml:space="preserve">Condición </t>
  </si>
  <si>
    <t>Planeación Estratégica</t>
  </si>
  <si>
    <t>Cumplimiento de los objetivos estratégicos</t>
  </si>
  <si>
    <t>Medir la eficacia en el cumplimiento de los objetivos estratégicos</t>
  </si>
  <si>
    <t>Eficacia</t>
  </si>
  <si>
    <t>Planeación</t>
  </si>
  <si>
    <t>Enero a  Marzo: 25%
Enero a Junio: 50%
Enero a Septiembre: 75%
Enero a Diciembre: 100%</t>
  </si>
  <si>
    <t xml:space="preserve">Porcentaje </t>
  </si>
  <si>
    <t>Promedio de porcentajes de cumplimiento de metas asociadas a los objetivos estratégicos</t>
  </si>
  <si>
    <t>81% - 100%</t>
  </si>
  <si>
    <t>61% - 80%</t>
  </si>
  <si>
    <t>0 - 60%</t>
  </si>
  <si>
    <t>El cumplimiento de cada meta se refiere al porcentaje de ejecución en el periodo acumulado a evaluar</t>
  </si>
  <si>
    <t>Trimestral</t>
  </si>
  <si>
    <t>Satisfactorio</t>
  </si>
  <si>
    <t>Porcentaje de cumplimiento Plan de participación ciudadana</t>
  </si>
  <si>
    <t>Medir la eficacia en el cumplimiento de las acciones del Plan de participación ciudadana</t>
  </si>
  <si>
    <t>(N°  de actividades ejecutadas/ Total
actividades programadas en el período) x 100</t>
  </si>
  <si>
    <t>Las actividades se refieren a las contempladas en el Plan de Participación Ciudadana de la entidad</t>
  </si>
  <si>
    <t>Semestral</t>
  </si>
  <si>
    <t xml:space="preserve">Numero </t>
  </si>
  <si>
    <t>Comunicaciones</t>
  </si>
  <si>
    <t>Visitas a la página web</t>
  </si>
  <si>
    <t>Conocer el número de personas que acceden a la información publicada en la página web de la entidad.</t>
  </si>
  <si>
    <t>(N° de visitas realizadas a la pagina web / N° De visitas esperadas a la pagina web) x 100</t>
  </si>
  <si>
    <t>81% -90%</t>
  </si>
  <si>
    <t>80%-71%</t>
  </si>
  <si>
    <t>Menos que 70%</t>
  </si>
  <si>
    <t>Las visitas se refieren al número de entradas a la página web de la entidad por parte de personas internas y externas.</t>
  </si>
  <si>
    <t>Sobreejecutado</t>
  </si>
  <si>
    <t xml:space="preserve">Razón </t>
  </si>
  <si>
    <t>Solicitudes resueltas en oportunidad en materia de comunicaciones</t>
  </si>
  <si>
    <t>Conocer el número de solicitudes por GLPI se recibieron y se resolvieron en el período del mes correspondiente.</t>
  </si>
  <si>
    <t>Eficiencia</t>
  </si>
  <si>
    <t>(N° de solicitudes atendidas y resueltas en oportunidad/N° de solicitudes recibidas por correo institucional comunicacionesdigitales@fuga.gov.co) x 100</t>
  </si>
  <si>
    <t>Las solicitudes que llegan mediante correo institucional al área de comunicaciones, son fundamentalmente publicaciones internas y publicación de información en la intranet, con un tiempo máximo de 3 días para su realización.</t>
  </si>
  <si>
    <t>Control, Evaluación y Mejora</t>
  </si>
  <si>
    <t>Cumplimiento acciones de mejora (AC,AP, OM)</t>
  </si>
  <si>
    <t>Medir el cumplimiento de la acción correctiva, preventiva y/o de mejora que se haya evidenciado, dentro de los tiempos establecidos inicialmente.</t>
  </si>
  <si>
    <t>Planeación / Control Interno</t>
  </si>
  <si>
    <t>(Número de Acciones (OM-AP-AC) implementadas / Total de acciones (OM-AP-AC) generadas) x 100</t>
  </si>
  <si>
    <t>Las acciones correctivas, preventivas y/o de mejora evidenciadas, son producto de las auditorías internas - externas, planes de mejoramiento, o propuestas por las áreas, con el fin de mejorar el desarrollo de cada proceso.</t>
  </si>
  <si>
    <t>Normal</t>
  </si>
  <si>
    <t>Porcentaje de cumplimiento Plan Anticorrupción y de Atención al Ciudadano</t>
  </si>
  <si>
    <t>Medir el cumplimiento de las acciones propuestas en el Plan Anticorrupción</t>
  </si>
  <si>
    <t>Seguimiento al Plan Anticorrupción</t>
  </si>
  <si>
    <t>(N°  de actividades ejecutadas/ Total
actividades programadas) x 100</t>
  </si>
  <si>
    <t>Actividades establecidas en el Plan Anticorrupción y Atención al Ciudadano</t>
  </si>
  <si>
    <t xml:space="preserve">Cuatrimestral </t>
  </si>
  <si>
    <t>Cumplimiento del plan anual de auditoría</t>
  </si>
  <si>
    <t>Conocer el  avance y cumplimiento  del plan anual de auditoria</t>
  </si>
  <si>
    <t>Seguimiento Plan anual de auditoria</t>
  </si>
  <si>
    <t>Control Interno</t>
  </si>
  <si>
    <t>(N° de actividades del plan anual de auditorias ejecutadas/Total de actividades del plan anual de auditorias programadas en el periodo) x 100</t>
  </si>
  <si>
    <t>Número de actividades planteadas en el Plan de Auditorías</t>
  </si>
  <si>
    <t>Cumplimiento del plan de auditoría</t>
  </si>
  <si>
    <t>86-100%</t>
  </si>
  <si>
    <t>71-85%</t>
  </si>
  <si>
    <t>0-70%</t>
  </si>
  <si>
    <t>Número de actividades planteadas en el Plan de Auditorías (excluyendo actividades por demanda)</t>
  </si>
  <si>
    <t>Oportunidad en la entrega de informes a
instancias externas</t>
  </si>
  <si>
    <t>Conocer el cumplimiento de entrega de los informes solicitados a las diferentes instancias externas</t>
  </si>
  <si>
    <t>Entrega de informes</t>
  </si>
  <si>
    <t>(N°  de informes entregados oportunamente (fecha establecida por la instancia externa) / Total de informes emitidos en el periodo de medición) x 100</t>
  </si>
  <si>
    <t>Informes solicitados por las instancias externas y entregados dentro de los tiempos establecidos</t>
  </si>
  <si>
    <t>Arte y Cultura</t>
  </si>
  <si>
    <t xml:space="preserve">Cobertura en el apoyo a iniciativas artísticas </t>
  </si>
  <si>
    <t>Medir la cobertura de los programas de estímulos</t>
  </si>
  <si>
    <t>Planeación - SEGPLAN</t>
  </si>
  <si>
    <t>Subdirección Operativa
Oficina Asesora de Planeación</t>
  </si>
  <si>
    <t>(N° de iniciativas apoyadas/ N° de iniciativas proyectadas a ser apoyadas)</t>
  </si>
  <si>
    <t>Las iniciativas apoyadas son el conjunto de estímulos, becas y premios otorgados al campo artístico y cultural mediante convocatoria pública</t>
  </si>
  <si>
    <t>Promedio</t>
  </si>
  <si>
    <t>Porcentaje de participantes en actividades artísticas</t>
  </si>
  <si>
    <t>Medir la cobertura de los programas y proyectos misionales de la entidad</t>
  </si>
  <si>
    <t>Subdirección Artística y Cultural
Oficina Asesora de Planeación</t>
  </si>
  <si>
    <t>(N° de total de participantes en actividades artísticas / N°. proyectado de participantes en actividades artísticas)</t>
  </si>
  <si>
    <t>Participantes: ciudadanos beneficiados con la oferta artística y cultural.</t>
  </si>
  <si>
    <t>La Mediana</t>
  </si>
  <si>
    <t>Gestión Jurídica</t>
  </si>
  <si>
    <t>Representación judicial y extrajudicial</t>
  </si>
  <si>
    <t>Conocer el número de condenas adversas frente al total de condenas que recibe la entidad.</t>
  </si>
  <si>
    <t>Oficina Jurídica</t>
  </si>
  <si>
    <t>Número de acciones judiciales atendidas / Número de acciones judiciales y acciones interpuestas x 100</t>
  </si>
  <si>
    <t>Número de condenas en contra de la entidad en proceso</t>
  </si>
  <si>
    <t>Actividades de divulgación en Comité de Conciliación.</t>
  </si>
  <si>
    <t>Prevenir del daño antijurídico y defender los intereses de la entidad.</t>
  </si>
  <si>
    <t>No. actividades de divulgación realizadas (política  para la defensa judicial y de prevención del daño antijurídico en las distintas áreas: laboral, penal, civil, administrativo), en el marco del Comité de conciliación / No. actividades de divulgación programadas</t>
  </si>
  <si>
    <t>Actividades de divulgación realizadas en el marco del Comité de Conciliación.</t>
  </si>
  <si>
    <t>Procesos contractuales tramitados</t>
  </si>
  <si>
    <t>Atender todos los procesos contractuales que por necesidad solicite la Entidad.</t>
  </si>
  <si>
    <t>Número de procesos de contratación de bienes y servicios tramitados de acuerdo con la ley, con lo previsto en el Plan Anual de  adquisiciones y en el Manual de Contratación / Número total de procesos contractuales solicitados x 100</t>
  </si>
  <si>
    <t>Recursos Físicos</t>
  </si>
  <si>
    <t>Cierre Contable de Inventarios oportuno</t>
  </si>
  <si>
    <t>Asegurar que exista una conciliación entre el inventario en libros y el inventarío en físico cada mes del año</t>
  </si>
  <si>
    <t xml:space="preserve">Aplicativo contable y Excel de Almacén donde se registran los movimientos que se hacen en el almacén. </t>
  </si>
  <si>
    <t>Gestión de Recursos Físicos - Almacén</t>
  </si>
  <si>
    <t>6-10 días</t>
  </si>
  <si>
    <t>Promedio de días en la realización de los cierres (realizados a tiempo 5 días hábiles después de cada mes) en el periodo</t>
  </si>
  <si>
    <t>0-5 días</t>
  </si>
  <si>
    <t>Mayor a 10 días</t>
  </si>
  <si>
    <t>Cierres contables realizados los  primeros cinco (5) días hábiles después de cada mes teniendo en cuenta la información de entrada y salida durante el período.</t>
  </si>
  <si>
    <t>Mensual</t>
  </si>
  <si>
    <t>Porcentaje de cumplimiento de entrega de inventario de consumo</t>
  </si>
  <si>
    <t>Conocer el nivel del cumplimiento en la entrega de unidades de inventarios de consumo teniendo en cuenta las solicitudes recibidas en almacén.</t>
  </si>
  <si>
    <t>Aplicativo de inventario</t>
  </si>
  <si>
    <t>Gestión de Recursos Físicos</t>
  </si>
  <si>
    <t>(Unid Inventario de consumo entregado en el período/ Unidades Inventario de consumo solicitados en el período)*100</t>
  </si>
  <si>
    <t>100% - 81%</t>
  </si>
  <si>
    <t>80% - 61%</t>
  </si>
  <si>
    <t>60% - 0%</t>
  </si>
  <si>
    <t>Inventario de elementos de consumo entregados en el período teniendo en cuenta el Inventario de consumo solicitados en el período.</t>
  </si>
  <si>
    <t>Exactitud de inventarios activos (Determina el grado de coherencia entre el inventario físico y el inventario teórico)</t>
  </si>
  <si>
    <t>Conocer las diferencias encontradas en las referencias registradas en físico frente al inventario registrado</t>
  </si>
  <si>
    <t>(1-( Sum # de referencias que en el último inventario presentaron diferencia)/ total de referencias Inventariadas))*100</t>
  </si>
  <si>
    <t>Diferencia de último inventario frente al inventario actual</t>
  </si>
  <si>
    <t>Anual</t>
  </si>
  <si>
    <t>N.A.</t>
  </si>
  <si>
    <t>Cumplimiento plan de mantenimiento</t>
  </si>
  <si>
    <t>Conocer el porcentaje de cumplimiento de la planeación del mantenimiento</t>
  </si>
  <si>
    <t>(Actividades ejecutadas en el período/ Total Actividades planeadas en el período)*100</t>
  </si>
  <si>
    <t>Actividades desarrolladas frente a las planteadas en el plan de mantenimiento.</t>
  </si>
  <si>
    <t>Porcentaje % de ahorro de agua</t>
  </si>
  <si>
    <t>Conocer porcentaje el incremento o reducción del consumo de agua en la entidad frente a los registros del semestre anterior</t>
  </si>
  <si>
    <t>Planeación - PIGA</t>
  </si>
  <si>
    <t>(m3 consumidos semestre actual - m3 consumidos semestre anterior) / (m3 consumidos semestre anterior) x 100</t>
  </si>
  <si>
    <t>Consumo de agua en la entidad en metros cúbicos.</t>
  </si>
  <si>
    <t>Número de Kw ahorrados de energía</t>
  </si>
  <si>
    <t>Conocer el incremento o reducción del consumo de energía en la entidad frente a los registros del semestre anterior</t>
  </si>
  <si>
    <t>(kW/h consumidos año actual -kW/h consumidos año anterior)/(kW/h consumidos per cápita en promedio consumidos año anterior) ×100</t>
  </si>
  <si>
    <t>Consumo de energía en la entidad en kilovatios</t>
  </si>
  <si>
    <t>% de residuos sólidos aprovechables</t>
  </si>
  <si>
    <t>Conocer el porcentaje de incremento o reducción de material separado en la fuente frente al semestre anterior</t>
  </si>
  <si>
    <t>(Cantidad de residuos reciclables generados año actual - Cantidad de residuos reciclables generados año anterior) / (Cantidad de residuos reciclables generados año anterior) x 100</t>
  </si>
  <si>
    <t>Cantidad de residuos reciclados dentro de la entidad</t>
  </si>
  <si>
    <t>Cumplimiento Plan de acción PIGA</t>
  </si>
  <si>
    <t>Medir el objetivo del Plan de Acción PIGA</t>
  </si>
  <si>
    <t>(N°de actividades ejecutadas durante la vigencia/ Total de actividades propuestas) x 100</t>
  </si>
  <si>
    <t>El cumplimiento de cada meta se refiere al porcentaje de ejecución en el periodo a evaluar</t>
  </si>
  <si>
    <t>48.74%</t>
  </si>
  <si>
    <t>Gestión Tecnológica</t>
  </si>
  <si>
    <t xml:space="preserve">Eficacia en solución en requerimientos /incidentes </t>
  </si>
  <si>
    <t>(N° Requerimientos solucionados/N°  Requerimientos recibidos por GLPI) x 100</t>
  </si>
  <si>
    <t>Oportunidad en atención de requerimientos /incidentes</t>
  </si>
  <si>
    <t>Conocer cuántos requerimientos son atendidos en oportunidad</t>
  </si>
  <si>
    <t>Gestión de la Tecnología de la Información</t>
  </si>
  <si>
    <t>(N° Requerimientos atendidos en el tiempo establecido (2 días) / N°  Requerimientos atendidos)</t>
  </si>
  <si>
    <t>Número de requerimientos contestados antes de 2 días después de su solicitud frente al número total de solicitudes recibidas.</t>
  </si>
  <si>
    <t>Mantenimiento de infraestructura tecnológica</t>
  </si>
  <si>
    <t>Conocer el número de actividades ejecutadas relacionadas con el mantenimiento tecnológico</t>
  </si>
  <si>
    <t>(N° de actividades ejecutadas semestralmente / Total de actividades
programadas del Programa de mantenimiento de infraestructura tecnológica) x 100%</t>
  </si>
  <si>
    <t>Número de actividades relacionadas con el mantenimiento tecnológico</t>
  </si>
  <si>
    <t>Gestión Financiera</t>
  </si>
  <si>
    <t>Ejecución Presupuestal funcionamiento</t>
  </si>
  <si>
    <t>Conocer el presupuesto ejecutado de funcionamiento durante el período frente a los programado inicialmente</t>
  </si>
  <si>
    <t>Aplicativo PREDIS</t>
  </si>
  <si>
    <t>(Presupuesto funcionamiento ejecutado en el período/Total Presupuesto funcionamiento en el período) x 100</t>
  </si>
  <si>
    <t>Presupuesto comprometido para los pagos de funcionamiento</t>
  </si>
  <si>
    <t>Ejecución Presupuestal Inversión</t>
  </si>
  <si>
    <t>Conocer el presupuesto ejecutado de los proyectos de inversión durante el período frente a lo programado inicialmente</t>
  </si>
  <si>
    <t>(Presupuesto ejecutado proyectos de inversión en el período/Total Presupuesto de inversión en el período) x 100</t>
  </si>
  <si>
    <t>Presupuesto comprometido para los pagos de los proyectos de inversión</t>
  </si>
  <si>
    <t>Ejecución Giros Funcionamiento</t>
  </si>
  <si>
    <t>Conocer los giros realizados a funcionamiento frente a lo programado para el mes</t>
  </si>
  <si>
    <t>(Presupuesto funcionamiento girado en el período/Total Presupuesto funcionamiento en el período) x 100</t>
  </si>
  <si>
    <t>Presupuesto girado a funcionamiento frente a lo programado en el mes</t>
  </si>
  <si>
    <t>Ejecución Giros Inversión</t>
  </si>
  <si>
    <t>Conocer los giros realizados a los proyectos de inversión de frente a lo programado para el mes</t>
  </si>
  <si>
    <t>(Presupuesto proyectos de inversión girado en el período/Total Presupuesto de inversión  en el período) x 100</t>
  </si>
  <si>
    <t>Presupuesto girado a los proyectos de inversión frente a lo programado en el mes</t>
  </si>
  <si>
    <t>Ejecución del PAC de Vigencia</t>
  </si>
  <si>
    <t>Verificar el cumplimiento de ejecución del PAC de vigencia sobre lo programado para el mes.</t>
  </si>
  <si>
    <t xml:space="preserve">Reporte pagos </t>
  </si>
  <si>
    <t>(PAC vigencia ejecutado / PAC vigencia programado) x 100</t>
  </si>
  <si>
    <t>El PAC es el plan anual de caja que se programa mensualmente para la realización de los diferentes pagos requeridos</t>
  </si>
  <si>
    <t>Ejecución del PAC de Reservas</t>
  </si>
  <si>
    <t>Verificar el cumplimiento de ejecución del PAC de reserva sobre lo programado para el mes.</t>
  </si>
  <si>
    <t>(PAC  Reservas ejecutado / PAC Reservas programado) x 100</t>
  </si>
  <si>
    <t>Eficacia Informe de boletín de  tesorería</t>
  </si>
  <si>
    <t>Conocer la eficacia en la entrega del informe Boletín de tesorería</t>
  </si>
  <si>
    <t>Reportes bancos</t>
  </si>
  <si>
    <t>(Número de boletines presentados/total días del período) x 100</t>
  </si>
  <si>
    <t>Número de Boletín de Tesorería entregados en el mes donde se registran los movimientos de las cuentas bancarias de la entidad.</t>
  </si>
  <si>
    <t>Oportunidad en la presentación de estados financieros</t>
  </si>
  <si>
    <t>Verificar el cumplimiento oportuno de la presentación de estados financieros de la entidad ante la Contaduría General de la Nación, la Dirección Distrital de Contabilidad, la Contraloría Distrital y demás órganos de control.</t>
  </si>
  <si>
    <t>Aplicativo contable de la entidad</t>
  </si>
  <si>
    <t>5 días</t>
  </si>
  <si>
    <t>Número días de presentación de los estados financieros antes de su vencimiento</t>
  </si>
  <si>
    <t>Los estados financieros por norma se deben entregar 30 días corrientes después del vencimiento de cada trimestre.  La gestión de oportunidad será tenerlo 5 días corrientes (calendario) antes del vencimiento</t>
  </si>
  <si>
    <t>NA</t>
  </si>
  <si>
    <t>Oportunidad en la elaboración de  Conciliaciones Bancarias</t>
  </si>
  <si>
    <t>Verificar el cumplimiento oportuno en la elaboración de las conciliaciones bancarias de la entidad.</t>
  </si>
  <si>
    <t>Extractos bancarios y libros auxiliares de contabilidad</t>
  </si>
  <si>
    <t>Promedio Conciliaciones realizadas a tiempo ( primeros 15 días calendario del mes) en el período</t>
  </si>
  <si>
    <t xml:space="preserve">15 días </t>
  </si>
  <si>
    <t>18 días</t>
  </si>
  <si>
    <t>20 días</t>
  </si>
  <si>
    <t>En las conciliaciones bancarias se comparan los valores registrados por cada banco en el extracto, frente a los registros contables reflejados en los libros auxiliares de la contabilidad de la entidad. Se determinan las partidas conciliatorias y los ajustes a realizar. Esto se debe hacer en los primeros 15 días de cada mes siguientes al mes conciliado.</t>
  </si>
  <si>
    <t>Atención al Ciudadano</t>
  </si>
  <si>
    <t>Quejas y reclamos gestionados</t>
  </si>
  <si>
    <t>Medir el número de PQRS gestionados en el periodo</t>
  </si>
  <si>
    <t>Instrumento de control a la gestión de PQRS</t>
  </si>
  <si>
    <t>(N° de quejas y reclamos gestionados en el periodo de tiempo evaluado/ Total de quejas y reclamos recibidos en el período)*100</t>
  </si>
  <si>
    <t>Número de PQRS recibidas y contestadas dentro de los tiempos establecidos</t>
  </si>
  <si>
    <t>Oportunidad en atención de PQRS</t>
  </si>
  <si>
    <t>Medir los días promedio de respuesta a los PQRS gestionados en el periodo</t>
  </si>
  <si>
    <t>2 a 3 días</t>
  </si>
  <si>
    <t>Días promedio del tiempo de respuesta de quejas, reclamos y sugerencias</t>
  </si>
  <si>
    <t>2 y 3 días</t>
  </si>
  <si>
    <t>10 días</t>
  </si>
  <si>
    <t>15 días</t>
  </si>
  <si>
    <t>Días de gestión a los requerimientos recibidos de entidades o ciudadanía en general contextualizado en el marco normativo de PQRS</t>
  </si>
  <si>
    <t>Gestión Documental</t>
  </si>
  <si>
    <t>Centralización de series documentales de mayor gestión y consulta</t>
  </si>
  <si>
    <t>Medir el avance del proceso de centralización de series documentales de mayor gestión y consulta</t>
  </si>
  <si>
    <t>Formatos de transferencias documentales</t>
  </si>
  <si>
    <t>(N° de series documentales de mayor gestión y consulta centralizadas/ Total de
series documentales de mayor gestión y consulta) x 100</t>
  </si>
  <si>
    <t>El logro de la meta refiere al número de transferencias realizadas del total de las dependencias existentes en la FUGA</t>
  </si>
  <si>
    <t>Conservación documental preventiva</t>
  </si>
  <si>
    <t>Medir el avance del proceso de digitalización de series documentales de mayor gestión y consulta</t>
  </si>
  <si>
    <t>Base de datos de documentos y archivos digitalizados</t>
  </si>
  <si>
    <t>(N° de series documentales digitalizadas en el período/ Total de
series documentales a digitalizar en el período) x 100</t>
  </si>
  <si>
    <t>El logro de la meta refiere al porcentaje de avance en el programa de digitalización de documentos y archivos de la FUGA</t>
  </si>
  <si>
    <t>Tiempo promedio entrega correspondencia</t>
  </si>
  <si>
    <t>Medir el tiempo promedio en días  en la entrega de la correspondencia, desde la radicación hasta la entrega al exterior de la entidad</t>
  </si>
  <si>
    <t>Instrumento de control de comunicaciones enviadas</t>
  </si>
  <si>
    <t xml:space="preserve">Tiempo promedio entrega de correspondencia en el período </t>
  </si>
  <si>
    <t>2 días</t>
  </si>
  <si>
    <t>3 días</t>
  </si>
  <si>
    <t>más de  3 días</t>
  </si>
  <si>
    <t>El logro de la meta se refiere a la oportunidad de radicación de las comunicaciones generadas por la FUGA</t>
  </si>
  <si>
    <t>Gestión del Talento Humano</t>
  </si>
  <si>
    <t>Cumplimiento de pago aportes de seguridad social</t>
  </si>
  <si>
    <t>Conocer el pago oportuno de la seguridad social en el período</t>
  </si>
  <si>
    <t>Reporte de pagos</t>
  </si>
  <si>
    <t>(Pagos de seguridad social oportuno/ número de pagos seguridad social)X100</t>
  </si>
  <si>
    <t>Pagos de seguridad social realizados oportunamente dentro del período</t>
  </si>
  <si>
    <t>Evaluación de las condiciones de salud de los trabajadores</t>
  </si>
  <si>
    <t>Conocer el número de exámenes realizados durante el año con relación al número total de empleados</t>
  </si>
  <si>
    <t>Reporte</t>
  </si>
  <si>
    <t>(N°  de los exámenes médicos ocupacionales realizados (de seguimiento)/ Total de Funcionarios) x 100</t>
  </si>
  <si>
    <t>Número de exámenes médicos realizados durante el año</t>
  </si>
  <si>
    <t>Porcentaje de cumplimiento Plan Institucional de Capacitación</t>
  </si>
  <si>
    <t>Conocer el avance de las actividades planteadas en el Plan institucional de Capacitación</t>
  </si>
  <si>
    <t>Actividades realizadas de acuerdo a lo establecido en el Plan de Capacitación</t>
  </si>
  <si>
    <t>Porcentaje de cumplimiento plan de bienestar e incentivos</t>
  </si>
  <si>
    <t>Conocer el avance delas actividades relacionadas en el plan de bienestar e incentivos</t>
  </si>
  <si>
    <t>Actividades realizadas frente a las planteadas en el plan de bienestar</t>
  </si>
  <si>
    <t xml:space="preserve">Índices de ausentismo </t>
  </si>
  <si>
    <t>Conocer las horas totales de ausencia respecto al número de empleados en la entidad</t>
  </si>
  <si>
    <t>(No. De horas de ausentismo laboral por enfermedad general y laboral, maternidad y accidentes de trabajo/ (N° total  de horas *  N° Total de trabajadores))*100</t>
  </si>
  <si>
    <t>Horas de ausentismo frente al número total de empleados</t>
  </si>
  <si>
    <t>Ejecución del Plan de Trabajo Anual de SST</t>
  </si>
  <si>
    <t>Conocer el porcentaje de avance de ejecución del Plan de Trabajo de Salud y Seguridad en el Trabajo</t>
  </si>
  <si>
    <t>(No. Actividades ejecutadas del plan de trabajo de SG-SST / No. Actividades programadas del plan de trabajo de SG-SST)*100</t>
  </si>
  <si>
    <t>Actividades ejecutadas del Plan de Trabajo Anual de SST</t>
  </si>
  <si>
    <t>Accidentes de Trabajo</t>
  </si>
  <si>
    <t>(No. De accidentes de trabajo en el período/ #  de Servidores (Planta y contrato afiliados a ARL) existentes en el período) *100</t>
  </si>
  <si>
    <t>Fecha de elaboración:
Fecha Medición:</t>
  </si>
  <si>
    <t>31 de diciembre de 2018
31 de diciembre de 2018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</si>
</sst>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0.0%"/>
  </numFmts>
  <fonts count="4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 style="medium"/>
      <right style="hair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/>
      <right style="thin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7" fillId="0" borderId="0">
      <alignment/>
      <protection/>
    </xf>
    <xf numFmtId="0" fontId="38" fillId="30" borderId="0" applyNumberFormat="0" applyBorder="0" applyAlignment="0" applyProtection="0"/>
    <xf numFmtId="43" fontId="3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17" fillId="0" borderId="0" applyFill="0" applyBorder="0" applyAlignment="0" applyProtection="0"/>
    <xf numFmtId="9" fontId="1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5" fillId="33" borderId="10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15" fillId="33" borderId="11" xfId="0" applyFont="1" applyFill="1" applyBorder="1" applyAlignment="1">
      <alignment horizontal="left" vertical="top"/>
    </xf>
    <xf numFmtId="0" fontId="25" fillId="0" borderId="12" xfId="0" applyFont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top"/>
    </xf>
    <xf numFmtId="0" fontId="15" fillId="33" borderId="13" xfId="0" applyFont="1" applyFill="1" applyBorder="1" applyAlignment="1">
      <alignment horizontal="left" vertical="top"/>
    </xf>
    <xf numFmtId="0" fontId="15" fillId="34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15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left" vertical="top"/>
    </xf>
    <xf numFmtId="0" fontId="0" fillId="33" borderId="16" xfId="0" applyFont="1" applyFill="1" applyBorder="1" applyAlignment="1">
      <alignment horizontal="left" vertical="top" wrapText="1"/>
    </xf>
    <xf numFmtId="9" fontId="46" fillId="33" borderId="16" xfId="0" applyNumberFormat="1" applyFont="1" applyFill="1" applyBorder="1" applyAlignment="1">
      <alignment horizontal="left" vertical="top" wrapText="1"/>
    </xf>
    <xf numFmtId="9" fontId="30" fillId="33" borderId="16" xfId="0" applyNumberFormat="1" applyFont="1" applyFill="1" applyBorder="1" applyAlignment="1">
      <alignment horizontal="left" vertical="top"/>
    </xf>
    <xf numFmtId="9" fontId="30" fillId="35" borderId="16" xfId="0" applyNumberFormat="1" applyFont="1" applyFill="1" applyBorder="1" applyAlignment="1">
      <alignment horizontal="left" vertical="top"/>
    </xf>
    <xf numFmtId="9" fontId="30" fillId="36" borderId="16" xfId="0" applyNumberFormat="1" applyFont="1" applyFill="1" applyBorder="1" applyAlignment="1">
      <alignment horizontal="left" vertical="top"/>
    </xf>
    <xf numFmtId="9" fontId="30" fillId="37" borderId="16" xfId="0" applyNumberFormat="1" applyFont="1" applyFill="1" applyBorder="1" applyAlignment="1">
      <alignment horizontal="left" vertical="top"/>
    </xf>
    <xf numFmtId="9" fontId="26" fillId="33" borderId="16" xfId="56" applyFont="1" applyFill="1" applyBorder="1" applyAlignment="1">
      <alignment horizontal="left" vertical="top"/>
    </xf>
    <xf numFmtId="9" fontId="0" fillId="33" borderId="16" xfId="0" applyNumberFormat="1" applyFont="1" applyFill="1" applyBorder="1" applyAlignment="1">
      <alignment horizontal="left" vertical="top"/>
    </xf>
    <xf numFmtId="9" fontId="25" fillId="33" borderId="16" xfId="56" applyFont="1" applyFill="1" applyBorder="1" applyAlignment="1">
      <alignment horizontal="left" vertical="top"/>
    </xf>
    <xf numFmtId="9" fontId="15" fillId="35" borderId="16" xfId="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left" vertical="top"/>
    </xf>
    <xf numFmtId="0" fontId="0" fillId="33" borderId="19" xfId="0" applyFont="1" applyFill="1" applyBorder="1" applyAlignment="1">
      <alignment horizontal="left" vertical="top" wrapText="1"/>
    </xf>
    <xf numFmtId="9" fontId="46" fillId="33" borderId="19" xfId="0" applyNumberFormat="1" applyFont="1" applyFill="1" applyBorder="1" applyAlignment="1">
      <alignment horizontal="left" vertical="top"/>
    </xf>
    <xf numFmtId="9" fontId="30" fillId="33" borderId="19" xfId="0" applyNumberFormat="1" applyFont="1" applyFill="1" applyBorder="1" applyAlignment="1">
      <alignment horizontal="left" vertical="top"/>
    </xf>
    <xf numFmtId="9" fontId="30" fillId="35" borderId="19" xfId="0" applyNumberFormat="1" applyFont="1" applyFill="1" applyBorder="1" applyAlignment="1">
      <alignment horizontal="left" vertical="top"/>
    </xf>
    <xf numFmtId="9" fontId="30" fillId="36" borderId="19" xfId="0" applyNumberFormat="1" applyFont="1" applyFill="1" applyBorder="1" applyAlignment="1">
      <alignment horizontal="left" vertical="top"/>
    </xf>
    <xf numFmtId="9" fontId="30" fillId="37" borderId="19" xfId="0" applyNumberFormat="1" applyFont="1" applyFill="1" applyBorder="1" applyAlignment="1">
      <alignment horizontal="left" vertical="top"/>
    </xf>
    <xf numFmtId="9" fontId="26" fillId="33" borderId="19" xfId="56" applyFont="1" applyFill="1" applyBorder="1" applyAlignment="1">
      <alignment horizontal="left" vertical="top"/>
    </xf>
    <xf numFmtId="9" fontId="0" fillId="33" borderId="19" xfId="0" applyNumberFormat="1" applyFont="1" applyFill="1" applyBorder="1" applyAlignment="1">
      <alignment horizontal="left" vertical="top"/>
    </xf>
    <xf numFmtId="9" fontId="25" fillId="33" borderId="19" xfId="56" applyFont="1" applyFill="1" applyBorder="1" applyAlignment="1">
      <alignment horizontal="left" vertical="top"/>
    </xf>
    <xf numFmtId="9" fontId="15" fillId="35" borderId="19" xfId="0" applyNumberFormat="1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9" fontId="15" fillId="37" borderId="19" xfId="0" applyNumberFormat="1" applyFont="1" applyFill="1" applyBorder="1" applyAlignment="1">
      <alignment horizontal="center" vertical="center"/>
    </xf>
    <xf numFmtId="0" fontId="15" fillId="37" borderId="20" xfId="0" applyFont="1" applyFill="1" applyBorder="1" applyAlignment="1">
      <alignment horizontal="center" vertical="center"/>
    </xf>
    <xf numFmtId="9" fontId="15" fillId="36" borderId="19" xfId="0" applyNumberFormat="1" applyFont="1" applyFill="1" applyBorder="1" applyAlignment="1">
      <alignment horizontal="center" vertical="center"/>
    </xf>
    <xf numFmtId="49" fontId="0" fillId="33" borderId="19" xfId="0" applyNumberFormat="1" applyFont="1" applyFill="1" applyBorder="1" applyAlignment="1">
      <alignment horizontal="left" vertical="top"/>
    </xf>
    <xf numFmtId="0" fontId="46" fillId="33" borderId="19" xfId="0" applyFont="1" applyFill="1" applyBorder="1" applyAlignment="1">
      <alignment horizontal="left" vertical="top"/>
    </xf>
    <xf numFmtId="0" fontId="0" fillId="37" borderId="19" xfId="0" applyFont="1" applyFill="1" applyBorder="1" applyAlignment="1">
      <alignment horizontal="left" vertical="top" wrapText="1"/>
    </xf>
    <xf numFmtId="1" fontId="26" fillId="33" borderId="19" xfId="56" applyNumberFormat="1" applyFont="1" applyFill="1" applyBorder="1" applyAlignment="1">
      <alignment horizontal="left" vertical="top"/>
    </xf>
    <xf numFmtId="164" fontId="15" fillId="35" borderId="19" xfId="48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left" vertical="top"/>
    </xf>
    <xf numFmtId="10" fontId="26" fillId="33" borderId="19" xfId="56" applyNumberFormat="1" applyFont="1" applyFill="1" applyBorder="1" applyAlignment="1">
      <alignment horizontal="left" vertical="top"/>
    </xf>
    <xf numFmtId="165" fontId="25" fillId="33" borderId="19" xfId="56" applyNumberFormat="1" applyFont="1" applyFill="1" applyBorder="1" applyAlignment="1">
      <alignment horizontal="left" vertical="top"/>
    </xf>
    <xf numFmtId="10" fontId="15" fillId="36" borderId="19" xfId="0" applyNumberFormat="1" applyFont="1" applyFill="1" applyBorder="1" applyAlignment="1">
      <alignment horizontal="center" vertical="center"/>
    </xf>
    <xf numFmtId="9" fontId="26" fillId="33" borderId="0" xfId="56" applyFont="1" applyFill="1" applyAlignment="1">
      <alignment horizontal="left" vertical="top"/>
    </xf>
    <xf numFmtId="165" fontId="26" fillId="33" borderId="19" xfId="56" applyNumberFormat="1" applyFont="1" applyFill="1" applyBorder="1" applyAlignment="1">
      <alignment horizontal="left" vertical="top"/>
    </xf>
    <xf numFmtId="9" fontId="0" fillId="33" borderId="0" xfId="0" applyNumberFormat="1" applyFont="1" applyFill="1" applyAlignment="1">
      <alignment horizontal="left" vertical="top"/>
    </xf>
    <xf numFmtId="9" fontId="26" fillId="36" borderId="19" xfId="56" applyFont="1" applyFill="1" applyBorder="1" applyAlignment="1">
      <alignment horizontal="left" vertical="top"/>
    </xf>
    <xf numFmtId="9" fontId="30" fillId="33" borderId="19" xfId="56" applyFont="1" applyFill="1" applyBorder="1" applyAlignment="1">
      <alignment horizontal="left" vertical="top"/>
    </xf>
    <xf numFmtId="2" fontId="41" fillId="33" borderId="19" xfId="0" applyNumberFormat="1" applyFont="1" applyFill="1" applyBorder="1" applyAlignment="1">
      <alignment horizontal="left" vertical="top"/>
    </xf>
    <xf numFmtId="1" fontId="41" fillId="33" borderId="19" xfId="0" applyNumberFormat="1" applyFont="1" applyFill="1" applyBorder="1" applyAlignment="1">
      <alignment horizontal="left" vertical="top"/>
    </xf>
    <xf numFmtId="164" fontId="47" fillId="33" borderId="19" xfId="48" applyFont="1" applyFill="1" applyBorder="1" applyAlignment="1">
      <alignment horizontal="left" vertical="top"/>
    </xf>
    <xf numFmtId="164" fontId="15" fillId="36" borderId="19" xfId="48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left" vertical="top"/>
    </xf>
    <xf numFmtId="164" fontId="28" fillId="35" borderId="19" xfId="48" applyFont="1" applyFill="1" applyBorder="1" applyAlignment="1">
      <alignment horizontal="center" vertical="center"/>
    </xf>
    <xf numFmtId="9" fontId="26" fillId="33" borderId="19" xfId="52" applyNumberFormat="1" applyFont="1" applyFill="1" applyBorder="1" applyAlignment="1">
      <alignment horizontal="left" vertical="top"/>
      <protection/>
    </xf>
    <xf numFmtId="16" fontId="46" fillId="33" borderId="19" xfId="0" applyNumberFormat="1" applyFont="1" applyFill="1" applyBorder="1" applyAlignment="1">
      <alignment horizontal="left" vertical="top"/>
    </xf>
    <xf numFmtId="0" fontId="0" fillId="33" borderId="21" xfId="0" applyFont="1" applyFill="1" applyBorder="1" applyAlignment="1">
      <alignment horizontal="left" vertical="top"/>
    </xf>
    <xf numFmtId="0" fontId="0" fillId="38" borderId="0" xfId="0" applyFont="1" applyFill="1" applyBorder="1" applyAlignment="1">
      <alignment horizontal="left" vertical="top"/>
    </xf>
    <xf numFmtId="10" fontId="46" fillId="33" borderId="19" xfId="0" applyNumberFormat="1" applyFont="1" applyFill="1" applyBorder="1" applyAlignment="1">
      <alignment horizontal="left" vertical="top"/>
    </xf>
    <xf numFmtId="10" fontId="30" fillId="35" borderId="19" xfId="0" applyNumberFormat="1" applyFont="1" applyFill="1" applyBorder="1" applyAlignment="1">
      <alignment horizontal="left" vertical="top"/>
    </xf>
    <xf numFmtId="10" fontId="30" fillId="36" borderId="19" xfId="0" applyNumberFormat="1" applyFont="1" applyFill="1" applyBorder="1" applyAlignment="1">
      <alignment horizontal="left" vertical="top"/>
    </xf>
    <xf numFmtId="10" fontId="30" fillId="37" borderId="19" xfId="0" applyNumberFormat="1" applyFont="1" applyFill="1" applyBorder="1" applyAlignment="1">
      <alignment horizontal="left" vertical="top"/>
    </xf>
    <xf numFmtId="9" fontId="47" fillId="33" borderId="19" xfId="56" applyFont="1" applyFill="1" applyBorder="1" applyAlignment="1">
      <alignment horizontal="left" vertical="top"/>
    </xf>
    <xf numFmtId="0" fontId="15" fillId="33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left" vertical="top"/>
    </xf>
    <xf numFmtId="0" fontId="0" fillId="33" borderId="23" xfId="0" applyFont="1" applyFill="1" applyBorder="1" applyAlignment="1">
      <alignment horizontal="left" vertical="top" wrapText="1"/>
    </xf>
    <xf numFmtId="9" fontId="30" fillId="33" borderId="23" xfId="0" applyNumberFormat="1" applyFont="1" applyFill="1" applyBorder="1" applyAlignment="1">
      <alignment horizontal="left" vertical="top"/>
    </xf>
    <xf numFmtId="9" fontId="30" fillId="35" borderId="23" xfId="0" applyNumberFormat="1" applyFont="1" applyFill="1" applyBorder="1" applyAlignment="1">
      <alignment horizontal="left" vertical="top"/>
    </xf>
    <xf numFmtId="9" fontId="30" fillId="36" borderId="23" xfId="0" applyNumberFormat="1" applyFont="1" applyFill="1" applyBorder="1" applyAlignment="1">
      <alignment horizontal="left" vertical="top"/>
    </xf>
    <xf numFmtId="9" fontId="30" fillId="37" borderId="23" xfId="0" applyNumberFormat="1" applyFont="1" applyFill="1" applyBorder="1" applyAlignment="1">
      <alignment horizontal="left" vertical="top"/>
    </xf>
    <xf numFmtId="9" fontId="25" fillId="33" borderId="23" xfId="56" applyFont="1" applyFill="1" applyBorder="1" applyAlignment="1">
      <alignment horizontal="left" vertical="top"/>
    </xf>
    <xf numFmtId="9" fontId="41" fillId="36" borderId="23" xfId="56" applyFont="1" applyFill="1" applyBorder="1" applyAlignment="1">
      <alignment horizontal="left" vertical="top"/>
    </xf>
    <xf numFmtId="9" fontId="15" fillId="35" borderId="23" xfId="0" applyNumberFormat="1" applyFont="1" applyFill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33" borderId="0" xfId="0" applyFont="1" applyFill="1" applyAlignment="1">
      <alignment horizontal="left" vertical="top"/>
    </xf>
    <xf numFmtId="0" fontId="30" fillId="33" borderId="0" xfId="0" applyFont="1" applyFill="1" applyAlignment="1">
      <alignment horizontal="left" vertical="top"/>
    </xf>
    <xf numFmtId="0" fontId="0" fillId="33" borderId="0" xfId="0" applyFont="1" applyFill="1" applyAlignment="1">
      <alignment horizontal="right" vertical="center"/>
    </xf>
    <xf numFmtId="0" fontId="0" fillId="34" borderId="25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 vertical="center"/>
    </xf>
    <xf numFmtId="0" fontId="46" fillId="38" borderId="25" xfId="0" applyFont="1" applyFill="1" applyBorder="1" applyAlignment="1">
      <alignment horizontal="center" vertical="center" wrapText="1"/>
    </xf>
    <xf numFmtId="0" fontId="15" fillId="38" borderId="25" xfId="0" applyFont="1" applyFill="1" applyBorder="1" applyAlignment="1">
      <alignment horizontal="center" vertical="center" wrapText="1"/>
    </xf>
    <xf numFmtId="0" fontId="15" fillId="38" borderId="25" xfId="0" applyFont="1" applyFill="1" applyBorder="1" applyAlignment="1">
      <alignment vertical="center" wrapText="1"/>
    </xf>
    <xf numFmtId="0" fontId="15" fillId="38" borderId="2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0" fontId="30" fillId="33" borderId="12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25" fillId="0" borderId="12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3" xfId="54"/>
    <cellStyle name="Notas" xfId="55"/>
    <cellStyle name="Percent" xfId="56"/>
    <cellStyle name="Porcentaje 2" xfId="57"/>
    <cellStyle name="Porcentaje 3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8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1647825</xdr:colOff>
      <xdr:row>2</xdr:row>
      <xdr:rowOff>142875</xdr:rowOff>
    </xdr:to>
    <xdr:pic>
      <xdr:nvPicPr>
        <xdr:cNvPr id="1" name="2 Imagen" descr="Logo FUGA ALCALDIA-0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6478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M50"/>
  <sheetViews>
    <sheetView tabSelected="1" view="pageBreakPreview" zoomScale="60" zoomScaleNormal="60" zoomScalePageLayoutView="0" workbookViewId="0" topLeftCell="A36">
      <selection activeCell="H50" sqref="H50"/>
    </sheetView>
  </sheetViews>
  <sheetFormatPr defaultColWidth="11.421875" defaultRowHeight="33" customHeight="1"/>
  <cols>
    <col min="1" max="1" width="29.00390625" style="78" customWidth="1"/>
    <col min="2" max="2" width="15.421875" style="2" customWidth="1"/>
    <col min="3" max="3" width="49.28125" style="78" customWidth="1"/>
    <col min="4" max="4" width="8.421875" style="2" hidden="1" customWidth="1"/>
    <col min="5" max="5" width="6.140625" style="2" hidden="1" customWidth="1"/>
    <col min="6" max="6" width="7.7109375" style="2" hidden="1" customWidth="1"/>
    <col min="7" max="7" width="9.28125" style="2" hidden="1" customWidth="1"/>
    <col min="8" max="8" width="19.8515625" style="79" customWidth="1"/>
    <col min="9" max="9" width="22.140625" style="79" customWidth="1"/>
    <col min="10" max="10" width="46.57421875" style="2" hidden="1" customWidth="1"/>
    <col min="11" max="12" width="9.28125" style="79" hidden="1" customWidth="1"/>
    <col min="13" max="13" width="9.140625" style="79" hidden="1" customWidth="1"/>
    <col min="14" max="14" width="18.28125" style="2" hidden="1" customWidth="1"/>
    <col min="15" max="15" width="9.8515625" style="2" hidden="1" customWidth="1"/>
    <col min="16" max="16" width="10.140625" style="2" hidden="1" customWidth="1"/>
    <col min="17" max="24" width="5.00390625" style="2" hidden="1" customWidth="1"/>
    <col min="25" max="25" width="5.8515625" style="2" hidden="1" customWidth="1"/>
    <col min="26" max="26" width="5.00390625" style="2" hidden="1" customWidth="1"/>
    <col min="27" max="27" width="7.7109375" style="2" hidden="1" customWidth="1"/>
    <col min="28" max="28" width="6.421875" style="2" hidden="1" customWidth="1"/>
    <col min="29" max="29" width="24.28125" style="80" customWidth="1"/>
    <col min="30" max="30" width="27.57421875" style="8" customWidth="1"/>
    <col min="31" max="65" width="11.421875" style="2" customWidth="1"/>
    <col min="66" max="16384" width="11.421875" style="2" customWidth="1"/>
  </cols>
  <sheetData>
    <row r="1" spans="1:30" ht="33" customHeight="1">
      <c r="A1" s="1"/>
      <c r="B1" s="88" t="s">
        <v>0</v>
      </c>
      <c r="C1" s="89" t="s">
        <v>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</row>
    <row r="2" spans="1:30" ht="35.25" customHeight="1">
      <c r="A2" s="3"/>
      <c r="B2" s="90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91"/>
      <c r="L2" s="91"/>
      <c r="M2" s="91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3" t="s">
        <v>4</v>
      </c>
      <c r="AD2" s="94">
        <v>1</v>
      </c>
    </row>
    <row r="3" spans="1:30" ht="33" customHeight="1" thickBot="1">
      <c r="A3" s="6"/>
      <c r="B3" s="90" t="s">
        <v>5</v>
      </c>
      <c r="C3" s="4" t="s">
        <v>6</v>
      </c>
      <c r="D3" s="4"/>
      <c r="E3" s="4"/>
      <c r="F3" s="4"/>
      <c r="G3" s="4"/>
      <c r="H3" s="4"/>
      <c r="I3" s="4"/>
      <c r="J3" s="4"/>
      <c r="K3" s="91"/>
      <c r="L3" s="91"/>
      <c r="M3" s="91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88" t="s">
        <v>293</v>
      </c>
      <c r="AD3" s="88" t="s">
        <v>294</v>
      </c>
    </row>
    <row r="4" spans="1:30" s="8" customFormat="1" ht="33" customHeight="1" thickBot="1">
      <c r="A4" s="7" t="s">
        <v>0</v>
      </c>
      <c r="B4" s="81" t="s">
        <v>7</v>
      </c>
      <c r="C4" s="82" t="s">
        <v>8</v>
      </c>
      <c r="D4" s="83" t="s">
        <v>9</v>
      </c>
      <c r="E4" s="82" t="s">
        <v>10</v>
      </c>
      <c r="F4" s="82" t="s">
        <v>11</v>
      </c>
      <c r="G4" s="82" t="s">
        <v>12</v>
      </c>
      <c r="H4" s="84" t="s">
        <v>13</v>
      </c>
      <c r="I4" s="84" t="s">
        <v>14</v>
      </c>
      <c r="J4" s="82" t="s">
        <v>15</v>
      </c>
      <c r="K4" s="84" t="s">
        <v>16</v>
      </c>
      <c r="L4" s="84" t="s">
        <v>17</v>
      </c>
      <c r="M4" s="84" t="s">
        <v>18</v>
      </c>
      <c r="N4" s="82" t="s">
        <v>19</v>
      </c>
      <c r="O4" s="82" t="s">
        <v>20</v>
      </c>
      <c r="P4" s="82" t="s">
        <v>21</v>
      </c>
      <c r="Q4" s="85" t="s">
        <v>22</v>
      </c>
      <c r="R4" s="85" t="s">
        <v>23</v>
      </c>
      <c r="S4" s="85" t="s">
        <v>24</v>
      </c>
      <c r="T4" s="85" t="s">
        <v>25</v>
      </c>
      <c r="U4" s="85" t="s">
        <v>26</v>
      </c>
      <c r="V4" s="85" t="s">
        <v>27</v>
      </c>
      <c r="W4" s="85" t="s">
        <v>28</v>
      </c>
      <c r="X4" s="85" t="s">
        <v>29</v>
      </c>
      <c r="Y4" s="85" t="s">
        <v>30</v>
      </c>
      <c r="Z4" s="85" t="s">
        <v>31</v>
      </c>
      <c r="AA4" s="85" t="s">
        <v>32</v>
      </c>
      <c r="AB4" s="85" t="s">
        <v>33</v>
      </c>
      <c r="AC4" s="86" t="s">
        <v>34</v>
      </c>
      <c r="AD4" s="87" t="s">
        <v>35</v>
      </c>
    </row>
    <row r="5" spans="1:30" ht="36.75" customHeight="1">
      <c r="A5" s="9" t="s">
        <v>36</v>
      </c>
      <c r="B5" s="10">
        <v>1</v>
      </c>
      <c r="C5" s="11" t="s">
        <v>37</v>
      </c>
      <c r="D5" s="11" t="s">
        <v>38</v>
      </c>
      <c r="E5" s="10" t="s">
        <v>39</v>
      </c>
      <c r="F5" s="10" t="s">
        <v>40</v>
      </c>
      <c r="G5" s="10" t="s">
        <v>40</v>
      </c>
      <c r="H5" s="12" t="s">
        <v>41</v>
      </c>
      <c r="I5" s="13" t="s">
        <v>42</v>
      </c>
      <c r="J5" s="11" t="s">
        <v>43</v>
      </c>
      <c r="K5" s="14" t="s">
        <v>44</v>
      </c>
      <c r="L5" s="15" t="s">
        <v>45</v>
      </c>
      <c r="M5" s="16" t="s">
        <v>46</v>
      </c>
      <c r="N5" s="11" t="s">
        <v>47</v>
      </c>
      <c r="O5" s="10" t="s">
        <v>48</v>
      </c>
      <c r="P5" s="10" t="s">
        <v>48</v>
      </c>
      <c r="Q5" s="17"/>
      <c r="R5" s="10"/>
      <c r="S5" s="18">
        <v>1.08</v>
      </c>
      <c r="T5" s="10"/>
      <c r="U5" s="10"/>
      <c r="V5" s="18">
        <v>1.38</v>
      </c>
      <c r="W5" s="19"/>
      <c r="X5" s="19"/>
      <c r="Y5" s="19">
        <v>1.03</v>
      </c>
      <c r="Z5" s="19"/>
      <c r="AA5" s="19"/>
      <c r="AB5" s="19">
        <v>1</v>
      </c>
      <c r="AC5" s="20">
        <f>AB5</f>
        <v>1</v>
      </c>
      <c r="AD5" s="21" t="s">
        <v>49</v>
      </c>
    </row>
    <row r="6" spans="1:65" ht="44.25" customHeight="1">
      <c r="A6" s="22"/>
      <c r="B6" s="23">
        <v>2</v>
      </c>
      <c r="C6" s="24" t="s">
        <v>50</v>
      </c>
      <c r="D6" s="24" t="s">
        <v>51</v>
      </c>
      <c r="E6" s="23" t="s">
        <v>39</v>
      </c>
      <c r="F6" s="23" t="s">
        <v>40</v>
      </c>
      <c r="G6" s="23" t="s">
        <v>40</v>
      </c>
      <c r="H6" s="25">
        <v>1</v>
      </c>
      <c r="I6" s="26" t="s">
        <v>42</v>
      </c>
      <c r="J6" s="24" t="s">
        <v>52</v>
      </c>
      <c r="K6" s="27" t="s">
        <v>44</v>
      </c>
      <c r="L6" s="28" t="s">
        <v>45</v>
      </c>
      <c r="M6" s="29" t="s">
        <v>46</v>
      </c>
      <c r="N6" s="24" t="s">
        <v>53</v>
      </c>
      <c r="O6" s="23" t="s">
        <v>54</v>
      </c>
      <c r="P6" s="23" t="s">
        <v>54</v>
      </c>
      <c r="Q6" s="30"/>
      <c r="R6" s="23"/>
      <c r="S6" s="23"/>
      <c r="T6" s="23"/>
      <c r="U6" s="23"/>
      <c r="V6" s="31">
        <v>1</v>
      </c>
      <c r="W6" s="32"/>
      <c r="X6" s="32"/>
      <c r="Y6" s="32"/>
      <c r="Z6" s="32"/>
      <c r="AA6" s="32"/>
      <c r="AB6" s="32">
        <v>1</v>
      </c>
      <c r="AC6" s="33">
        <f aca="true" t="shared" si="0" ref="AC6:AC24">AVERAGE(Q6:AB6)</f>
        <v>1</v>
      </c>
      <c r="AD6" s="34" t="s">
        <v>49</v>
      </c>
      <c r="BM6" s="2" t="s">
        <v>55</v>
      </c>
    </row>
    <row r="7" spans="1:65" ht="55.5" customHeight="1">
      <c r="A7" s="22" t="s">
        <v>56</v>
      </c>
      <c r="B7" s="23">
        <v>3</v>
      </c>
      <c r="C7" s="24" t="s">
        <v>57</v>
      </c>
      <c r="D7" s="24" t="s">
        <v>58</v>
      </c>
      <c r="E7" s="23" t="s">
        <v>39</v>
      </c>
      <c r="F7" s="23" t="s">
        <v>56</v>
      </c>
      <c r="G7" s="23" t="s">
        <v>56</v>
      </c>
      <c r="H7" s="25">
        <v>0.9</v>
      </c>
      <c r="I7" s="26" t="s">
        <v>42</v>
      </c>
      <c r="J7" s="24" t="s">
        <v>59</v>
      </c>
      <c r="K7" s="27" t="s">
        <v>60</v>
      </c>
      <c r="L7" s="28" t="s">
        <v>61</v>
      </c>
      <c r="M7" s="29" t="s">
        <v>62</v>
      </c>
      <c r="N7" s="24" t="s">
        <v>63</v>
      </c>
      <c r="O7" s="23" t="s">
        <v>54</v>
      </c>
      <c r="P7" s="23" t="s">
        <v>54</v>
      </c>
      <c r="Q7" s="30"/>
      <c r="R7" s="30"/>
      <c r="S7" s="30"/>
      <c r="T7" s="30"/>
      <c r="U7" s="30"/>
      <c r="V7" s="30">
        <v>1.38</v>
      </c>
      <c r="W7" s="32"/>
      <c r="X7" s="32"/>
      <c r="Y7" s="32">
        <v>0.93</v>
      </c>
      <c r="Z7" s="32"/>
      <c r="AA7" s="32"/>
      <c r="AB7" s="32">
        <v>0.97</v>
      </c>
      <c r="AC7" s="35">
        <f t="shared" si="0"/>
        <v>1.0933333333333335</v>
      </c>
      <c r="AD7" s="36" t="s">
        <v>64</v>
      </c>
      <c r="BM7" s="2" t="s">
        <v>65</v>
      </c>
    </row>
    <row r="8" spans="1:30" ht="55.5" customHeight="1">
      <c r="A8" s="22"/>
      <c r="B8" s="23">
        <v>4</v>
      </c>
      <c r="C8" s="24" t="s">
        <v>66</v>
      </c>
      <c r="D8" s="23" t="s">
        <v>67</v>
      </c>
      <c r="E8" s="23" t="s">
        <v>68</v>
      </c>
      <c r="F8" s="23" t="s">
        <v>56</v>
      </c>
      <c r="G8" s="23" t="s">
        <v>56</v>
      </c>
      <c r="H8" s="25">
        <v>0.9</v>
      </c>
      <c r="I8" s="26" t="s">
        <v>42</v>
      </c>
      <c r="J8" s="24" t="s">
        <v>69</v>
      </c>
      <c r="K8" s="27">
        <v>0.9</v>
      </c>
      <c r="L8" s="28">
        <v>0.8</v>
      </c>
      <c r="M8" s="29">
        <v>0.6</v>
      </c>
      <c r="N8" s="24" t="s">
        <v>70</v>
      </c>
      <c r="O8" s="23" t="s">
        <v>48</v>
      </c>
      <c r="P8" s="23" t="s">
        <v>48</v>
      </c>
      <c r="Q8" s="31"/>
      <c r="R8" s="31"/>
      <c r="S8" s="31"/>
      <c r="T8" s="31">
        <v>1</v>
      </c>
      <c r="U8" s="30">
        <v>0.97</v>
      </c>
      <c r="V8" s="30">
        <v>0.95</v>
      </c>
      <c r="W8" s="30">
        <v>0.94</v>
      </c>
      <c r="X8" s="30">
        <v>1.4623333333333333</v>
      </c>
      <c r="Y8" s="30">
        <v>1.1454</v>
      </c>
      <c r="Z8" s="30">
        <v>0.835047619047619</v>
      </c>
      <c r="AA8" s="30">
        <v>0.6858571428571428</v>
      </c>
      <c r="AB8" s="30">
        <v>0.24523809523809523</v>
      </c>
      <c r="AC8" s="33">
        <f t="shared" si="0"/>
        <v>0.9148751322751322</v>
      </c>
      <c r="AD8" s="34" t="s">
        <v>49</v>
      </c>
    </row>
    <row r="9" spans="1:30" ht="55.5" customHeight="1">
      <c r="A9" s="22" t="s">
        <v>71</v>
      </c>
      <c r="B9" s="23">
        <v>5</v>
      </c>
      <c r="C9" s="24" t="s">
        <v>72</v>
      </c>
      <c r="D9" s="24" t="s">
        <v>73</v>
      </c>
      <c r="E9" s="23" t="s">
        <v>39</v>
      </c>
      <c r="F9" s="23" t="s">
        <v>40</v>
      </c>
      <c r="G9" s="23" t="s">
        <v>74</v>
      </c>
      <c r="H9" s="25">
        <v>1</v>
      </c>
      <c r="I9" s="26" t="s">
        <v>42</v>
      </c>
      <c r="J9" s="24" t="s">
        <v>75</v>
      </c>
      <c r="K9" s="27">
        <v>1</v>
      </c>
      <c r="L9" s="28">
        <v>0.8</v>
      </c>
      <c r="M9" s="29">
        <v>0.6</v>
      </c>
      <c r="N9" s="24" t="s">
        <v>76</v>
      </c>
      <c r="O9" s="23" t="s">
        <v>54</v>
      </c>
      <c r="P9" s="23" t="s">
        <v>54</v>
      </c>
      <c r="Q9" s="30"/>
      <c r="R9" s="23"/>
      <c r="S9" s="31"/>
      <c r="T9" s="23"/>
      <c r="U9" s="23"/>
      <c r="V9" s="31">
        <v>1</v>
      </c>
      <c r="W9" s="32"/>
      <c r="X9" s="32"/>
      <c r="Y9" s="32"/>
      <c r="Z9" s="32"/>
      <c r="AA9" s="32"/>
      <c r="AB9" s="32">
        <v>0.4943</v>
      </c>
      <c r="AC9" s="37">
        <f t="shared" si="0"/>
        <v>0.74715</v>
      </c>
      <c r="AD9" s="34" t="s">
        <v>77</v>
      </c>
    </row>
    <row r="10" spans="1:30" ht="55.5" customHeight="1">
      <c r="A10" s="22"/>
      <c r="B10" s="23">
        <v>6</v>
      </c>
      <c r="C10" s="24" t="s">
        <v>78</v>
      </c>
      <c r="D10" s="24" t="s">
        <v>79</v>
      </c>
      <c r="E10" s="23" t="s">
        <v>39</v>
      </c>
      <c r="F10" s="23" t="s">
        <v>80</v>
      </c>
      <c r="G10" s="23" t="s">
        <v>40</v>
      </c>
      <c r="H10" s="25">
        <v>1</v>
      </c>
      <c r="I10" s="26" t="s">
        <v>42</v>
      </c>
      <c r="J10" s="24" t="s">
        <v>81</v>
      </c>
      <c r="K10" s="27">
        <v>1</v>
      </c>
      <c r="L10" s="28">
        <v>0.8</v>
      </c>
      <c r="M10" s="29">
        <v>0.6</v>
      </c>
      <c r="N10" s="24" t="s">
        <v>82</v>
      </c>
      <c r="O10" s="23" t="s">
        <v>83</v>
      </c>
      <c r="P10" s="23" t="s">
        <v>83</v>
      </c>
      <c r="Q10" s="30"/>
      <c r="R10" s="23"/>
      <c r="S10" s="23"/>
      <c r="T10" s="31">
        <v>0.77</v>
      </c>
      <c r="U10" s="23"/>
      <c r="V10" s="23"/>
      <c r="W10" s="32"/>
      <c r="X10" s="32"/>
      <c r="Y10" s="32"/>
      <c r="Z10" s="32"/>
      <c r="AA10" s="32"/>
      <c r="AB10" s="32">
        <v>1</v>
      </c>
      <c r="AC10" s="37">
        <f t="shared" si="0"/>
        <v>0.885</v>
      </c>
      <c r="AD10" s="34" t="s">
        <v>77</v>
      </c>
    </row>
    <row r="11" spans="1:30" ht="44.25" customHeight="1">
      <c r="A11" s="22"/>
      <c r="B11" s="23">
        <v>7</v>
      </c>
      <c r="C11" s="24" t="s">
        <v>84</v>
      </c>
      <c r="D11" s="24" t="s">
        <v>85</v>
      </c>
      <c r="E11" s="23" t="s">
        <v>39</v>
      </c>
      <c r="F11" s="38" t="s">
        <v>86</v>
      </c>
      <c r="G11" s="23" t="s">
        <v>87</v>
      </c>
      <c r="H11" s="25">
        <v>1</v>
      </c>
      <c r="I11" s="26" t="s">
        <v>42</v>
      </c>
      <c r="J11" s="24" t="s">
        <v>88</v>
      </c>
      <c r="K11" s="27">
        <v>0.85</v>
      </c>
      <c r="L11" s="28">
        <v>0.75</v>
      </c>
      <c r="M11" s="29">
        <v>0.6</v>
      </c>
      <c r="N11" s="23" t="s">
        <v>89</v>
      </c>
      <c r="O11" s="23" t="s">
        <v>54</v>
      </c>
      <c r="P11" s="23" t="s">
        <v>54</v>
      </c>
      <c r="Q11" s="30"/>
      <c r="R11" s="23"/>
      <c r="S11" s="23"/>
      <c r="T11" s="31"/>
      <c r="U11" s="23"/>
      <c r="V11" s="31">
        <v>1</v>
      </c>
      <c r="W11" s="32"/>
      <c r="X11" s="32"/>
      <c r="Y11" s="32"/>
      <c r="Z11" s="32"/>
      <c r="AA11" s="32"/>
      <c r="AB11" s="32">
        <v>1</v>
      </c>
      <c r="AC11" s="33">
        <f t="shared" si="0"/>
        <v>1</v>
      </c>
      <c r="AD11" s="34" t="s">
        <v>49</v>
      </c>
    </row>
    <row r="12" spans="1:30" ht="25.5" customHeight="1">
      <c r="A12" s="22"/>
      <c r="B12" s="23">
        <v>8</v>
      </c>
      <c r="C12" s="24" t="s">
        <v>90</v>
      </c>
      <c r="D12" s="24" t="s">
        <v>85</v>
      </c>
      <c r="E12" s="23" t="s">
        <v>39</v>
      </c>
      <c r="F12" s="23" t="s">
        <v>86</v>
      </c>
      <c r="G12" s="23" t="s">
        <v>87</v>
      </c>
      <c r="H12" s="25">
        <v>1</v>
      </c>
      <c r="I12" s="26" t="s">
        <v>42</v>
      </c>
      <c r="J12" s="24" t="s">
        <v>88</v>
      </c>
      <c r="K12" s="27" t="s">
        <v>91</v>
      </c>
      <c r="L12" s="28" t="s">
        <v>92</v>
      </c>
      <c r="M12" s="29" t="s">
        <v>93</v>
      </c>
      <c r="N12" s="24" t="s">
        <v>94</v>
      </c>
      <c r="O12" s="23" t="s">
        <v>54</v>
      </c>
      <c r="P12" s="23" t="s">
        <v>54</v>
      </c>
      <c r="Q12" s="30"/>
      <c r="R12" s="23"/>
      <c r="S12" s="23"/>
      <c r="T12" s="23"/>
      <c r="U12" s="23"/>
      <c r="V12" s="31">
        <v>1</v>
      </c>
      <c r="W12" s="32"/>
      <c r="X12" s="32"/>
      <c r="Y12" s="32"/>
      <c r="Z12" s="32"/>
      <c r="AA12" s="32"/>
      <c r="AB12" s="32">
        <v>1</v>
      </c>
      <c r="AC12" s="33">
        <f t="shared" si="0"/>
        <v>1</v>
      </c>
      <c r="AD12" s="34" t="s">
        <v>49</v>
      </c>
    </row>
    <row r="13" spans="1:30" ht="33" customHeight="1">
      <c r="A13" s="22"/>
      <c r="B13" s="23">
        <v>9</v>
      </c>
      <c r="C13" s="24" t="s">
        <v>95</v>
      </c>
      <c r="D13" s="24" t="s">
        <v>96</v>
      </c>
      <c r="E13" s="23" t="s">
        <v>68</v>
      </c>
      <c r="F13" s="23" t="s">
        <v>97</v>
      </c>
      <c r="G13" s="23" t="s">
        <v>87</v>
      </c>
      <c r="H13" s="25">
        <v>1</v>
      </c>
      <c r="I13" s="26" t="s">
        <v>42</v>
      </c>
      <c r="J13" s="24" t="s">
        <v>98</v>
      </c>
      <c r="K13" s="27">
        <v>0.95</v>
      </c>
      <c r="L13" s="28">
        <v>0.8</v>
      </c>
      <c r="M13" s="29">
        <v>0.6</v>
      </c>
      <c r="N13" s="24" t="s">
        <v>99</v>
      </c>
      <c r="O13" s="23" t="s">
        <v>54</v>
      </c>
      <c r="P13" s="23" t="s">
        <v>54</v>
      </c>
      <c r="Q13" s="30"/>
      <c r="R13" s="23"/>
      <c r="S13" s="23"/>
      <c r="T13" s="23"/>
      <c r="U13" s="23"/>
      <c r="V13" s="31">
        <v>1</v>
      </c>
      <c r="W13" s="32"/>
      <c r="X13" s="32"/>
      <c r="Y13" s="32"/>
      <c r="Z13" s="32"/>
      <c r="AA13" s="32"/>
      <c r="AB13" s="32">
        <v>1</v>
      </c>
      <c r="AC13" s="33">
        <f t="shared" si="0"/>
        <v>1</v>
      </c>
      <c r="AD13" s="34" t="s">
        <v>49</v>
      </c>
    </row>
    <row r="14" spans="1:65" ht="33" customHeight="1">
      <c r="A14" s="22" t="s">
        <v>100</v>
      </c>
      <c r="B14" s="23">
        <v>10</v>
      </c>
      <c r="C14" s="24" t="s">
        <v>101</v>
      </c>
      <c r="D14" s="24" t="s">
        <v>102</v>
      </c>
      <c r="E14" s="23" t="s">
        <v>39</v>
      </c>
      <c r="F14" s="23" t="s">
        <v>103</v>
      </c>
      <c r="G14" s="24" t="s">
        <v>104</v>
      </c>
      <c r="H14" s="25">
        <v>1</v>
      </c>
      <c r="I14" s="26" t="s">
        <v>42</v>
      </c>
      <c r="J14" s="24" t="s">
        <v>105</v>
      </c>
      <c r="K14" s="27">
        <v>1</v>
      </c>
      <c r="L14" s="28">
        <v>0.8</v>
      </c>
      <c r="M14" s="29">
        <v>0.6</v>
      </c>
      <c r="N14" s="24" t="s">
        <v>106</v>
      </c>
      <c r="O14" s="23" t="s">
        <v>48</v>
      </c>
      <c r="P14" s="23" t="s">
        <v>48</v>
      </c>
      <c r="Q14" s="30"/>
      <c r="R14" s="23"/>
      <c r="S14" s="31"/>
      <c r="T14" s="23"/>
      <c r="U14" s="23"/>
      <c r="V14" s="31">
        <v>1.396039603960396</v>
      </c>
      <c r="W14" s="32"/>
      <c r="X14" s="32"/>
      <c r="Y14" s="32">
        <v>0.49</v>
      </c>
      <c r="Z14" s="32"/>
      <c r="AA14" s="32"/>
      <c r="AB14" s="32">
        <v>1.6</v>
      </c>
      <c r="AC14" s="35">
        <f t="shared" si="0"/>
        <v>1.162013201320132</v>
      </c>
      <c r="AD14" s="36" t="s">
        <v>64</v>
      </c>
      <c r="BM14" s="2" t="s">
        <v>107</v>
      </c>
    </row>
    <row r="15" spans="1:65" ht="33" customHeight="1">
      <c r="A15" s="22"/>
      <c r="B15" s="23">
        <v>11</v>
      </c>
      <c r="C15" s="24" t="s">
        <v>108</v>
      </c>
      <c r="D15" s="24" t="s">
        <v>109</v>
      </c>
      <c r="E15" s="23" t="s">
        <v>39</v>
      </c>
      <c r="F15" s="23" t="s">
        <v>103</v>
      </c>
      <c r="G15" s="24" t="s">
        <v>110</v>
      </c>
      <c r="H15" s="25">
        <v>1</v>
      </c>
      <c r="I15" s="26" t="s">
        <v>42</v>
      </c>
      <c r="J15" s="24" t="s">
        <v>111</v>
      </c>
      <c r="K15" s="27">
        <v>1</v>
      </c>
      <c r="L15" s="28">
        <v>0.8</v>
      </c>
      <c r="M15" s="29">
        <v>0.6</v>
      </c>
      <c r="N15" s="24" t="s">
        <v>112</v>
      </c>
      <c r="O15" s="23" t="s">
        <v>48</v>
      </c>
      <c r="P15" s="23" t="s">
        <v>48</v>
      </c>
      <c r="Q15" s="30"/>
      <c r="R15" s="23"/>
      <c r="S15" s="31">
        <v>1.381599530700039</v>
      </c>
      <c r="T15" s="23"/>
      <c r="U15" s="23"/>
      <c r="V15" s="31">
        <v>5.334942084942085</v>
      </c>
      <c r="W15" s="32"/>
      <c r="X15" s="32"/>
      <c r="Y15" s="32">
        <v>30.9722</v>
      </c>
      <c r="Z15" s="32"/>
      <c r="AA15" s="32"/>
      <c r="AB15" s="32">
        <v>54.3528</v>
      </c>
      <c r="AC15" s="35">
        <f t="shared" si="0"/>
        <v>23.010385403910533</v>
      </c>
      <c r="AD15" s="36" t="s">
        <v>64</v>
      </c>
      <c r="BM15" s="2" t="s">
        <v>113</v>
      </c>
    </row>
    <row r="16" spans="1:30" ht="27.75" customHeight="1">
      <c r="A16" s="22" t="s">
        <v>114</v>
      </c>
      <c r="B16" s="23">
        <v>12</v>
      </c>
      <c r="C16" s="24" t="s">
        <v>115</v>
      </c>
      <c r="D16" s="24" t="s">
        <v>116</v>
      </c>
      <c r="E16" s="23" t="s">
        <v>39</v>
      </c>
      <c r="F16" s="23" t="s">
        <v>117</v>
      </c>
      <c r="G16" s="23" t="s">
        <v>117</v>
      </c>
      <c r="H16" s="25">
        <v>1</v>
      </c>
      <c r="I16" s="26" t="s">
        <v>42</v>
      </c>
      <c r="J16" s="24" t="s">
        <v>118</v>
      </c>
      <c r="K16" s="27">
        <v>0.9</v>
      </c>
      <c r="L16" s="28">
        <v>0.8</v>
      </c>
      <c r="M16" s="29">
        <v>0.6</v>
      </c>
      <c r="N16" s="24" t="s">
        <v>119</v>
      </c>
      <c r="O16" s="23" t="s">
        <v>54</v>
      </c>
      <c r="P16" s="23" t="s">
        <v>54</v>
      </c>
      <c r="Q16" s="30"/>
      <c r="R16" s="23"/>
      <c r="S16" s="31"/>
      <c r="T16" s="23"/>
      <c r="U16" s="23"/>
      <c r="V16" s="31">
        <v>1</v>
      </c>
      <c r="W16" s="32"/>
      <c r="X16" s="32"/>
      <c r="Y16" s="32"/>
      <c r="Z16" s="32"/>
      <c r="AA16" s="32"/>
      <c r="AB16" s="31">
        <v>1</v>
      </c>
      <c r="AC16" s="33">
        <f t="shared" si="0"/>
        <v>1</v>
      </c>
      <c r="AD16" s="34" t="s">
        <v>49</v>
      </c>
    </row>
    <row r="17" spans="1:30" ht="30.75" customHeight="1">
      <c r="A17" s="22"/>
      <c r="B17" s="23">
        <v>13</v>
      </c>
      <c r="C17" s="24" t="s">
        <v>120</v>
      </c>
      <c r="D17" s="24" t="s">
        <v>121</v>
      </c>
      <c r="E17" s="23" t="s">
        <v>39</v>
      </c>
      <c r="F17" s="23" t="s">
        <v>117</v>
      </c>
      <c r="G17" s="23" t="s">
        <v>117</v>
      </c>
      <c r="H17" s="39">
        <v>4</v>
      </c>
      <c r="I17" s="26" t="s">
        <v>42</v>
      </c>
      <c r="J17" s="24" t="s">
        <v>122</v>
      </c>
      <c r="K17" s="27" t="s">
        <v>44</v>
      </c>
      <c r="L17" s="28" t="s">
        <v>45</v>
      </c>
      <c r="M17" s="40" t="s">
        <v>46</v>
      </c>
      <c r="N17" s="23" t="s">
        <v>123</v>
      </c>
      <c r="O17" s="23" t="s">
        <v>54</v>
      </c>
      <c r="P17" s="23" t="s">
        <v>54</v>
      </c>
      <c r="Q17" s="32"/>
      <c r="R17" s="32"/>
      <c r="S17" s="32"/>
      <c r="T17" s="32"/>
      <c r="U17" s="32"/>
      <c r="V17" s="31">
        <v>3.5</v>
      </c>
      <c r="W17" s="32"/>
      <c r="X17" s="32"/>
      <c r="Y17" s="32"/>
      <c r="Z17" s="32"/>
      <c r="AA17" s="32"/>
      <c r="AB17" s="32">
        <f>1/2</f>
        <v>0.5</v>
      </c>
      <c r="AC17" s="35">
        <f t="shared" si="0"/>
        <v>2</v>
      </c>
      <c r="AD17" s="36" t="s">
        <v>64</v>
      </c>
    </row>
    <row r="18" spans="1:30" ht="19.5" customHeight="1">
      <c r="A18" s="22"/>
      <c r="B18" s="23">
        <v>14</v>
      </c>
      <c r="C18" s="24" t="s">
        <v>124</v>
      </c>
      <c r="D18" s="24" t="s">
        <v>125</v>
      </c>
      <c r="E18" s="23" t="s">
        <v>39</v>
      </c>
      <c r="F18" s="23" t="s">
        <v>117</v>
      </c>
      <c r="G18" s="23" t="s">
        <v>117</v>
      </c>
      <c r="H18" s="25">
        <v>1</v>
      </c>
      <c r="I18" s="26" t="s">
        <v>42</v>
      </c>
      <c r="J18" s="24" t="s">
        <v>126</v>
      </c>
      <c r="K18" s="27" t="s">
        <v>44</v>
      </c>
      <c r="L18" s="28" t="s">
        <v>45</v>
      </c>
      <c r="M18" s="29" t="s">
        <v>46</v>
      </c>
      <c r="N18" s="24" t="s">
        <v>124</v>
      </c>
      <c r="O18" s="23" t="s">
        <v>48</v>
      </c>
      <c r="P18" s="23" t="s">
        <v>48</v>
      </c>
      <c r="Q18" s="30"/>
      <c r="R18" s="23"/>
      <c r="S18" s="31">
        <f>(51/51)*100%</f>
        <v>1</v>
      </c>
      <c r="T18" s="23"/>
      <c r="U18" s="23"/>
      <c r="V18" s="31">
        <f>(30/30)*100%</f>
        <v>1</v>
      </c>
      <c r="W18" s="32"/>
      <c r="X18" s="32"/>
      <c r="Y18" s="31">
        <f>(36/36)*100%</f>
        <v>1</v>
      </c>
      <c r="Z18" s="32"/>
      <c r="AA18" s="32"/>
      <c r="AB18" s="31">
        <f>(53/53)*100%</f>
        <v>1</v>
      </c>
      <c r="AC18" s="33">
        <f t="shared" si="0"/>
        <v>1</v>
      </c>
      <c r="AD18" s="34" t="s">
        <v>49</v>
      </c>
    </row>
    <row r="19" spans="1:30" ht="24.75" customHeight="1">
      <c r="A19" s="22" t="s">
        <v>127</v>
      </c>
      <c r="B19" s="23">
        <v>15</v>
      </c>
      <c r="C19" s="24" t="s">
        <v>128</v>
      </c>
      <c r="D19" s="24" t="s">
        <v>129</v>
      </c>
      <c r="E19" s="23" t="s">
        <v>39</v>
      </c>
      <c r="F19" s="23" t="s">
        <v>130</v>
      </c>
      <c r="G19" s="23" t="s">
        <v>131</v>
      </c>
      <c r="H19" s="39" t="s">
        <v>132</v>
      </c>
      <c r="I19" s="26" t="s">
        <v>55</v>
      </c>
      <c r="J19" s="24" t="s">
        <v>133</v>
      </c>
      <c r="K19" s="27" t="s">
        <v>134</v>
      </c>
      <c r="L19" s="28" t="s">
        <v>132</v>
      </c>
      <c r="M19" s="29" t="s">
        <v>135</v>
      </c>
      <c r="N19" s="24" t="s">
        <v>136</v>
      </c>
      <c r="O19" s="23" t="s">
        <v>137</v>
      </c>
      <c r="P19" s="23" t="s">
        <v>48</v>
      </c>
      <c r="Q19" s="23">
        <v>6</v>
      </c>
      <c r="R19" s="23">
        <v>6</v>
      </c>
      <c r="S19" s="23">
        <v>6</v>
      </c>
      <c r="T19" s="23">
        <v>5</v>
      </c>
      <c r="U19" s="23">
        <v>4</v>
      </c>
      <c r="V19" s="41">
        <v>6</v>
      </c>
      <c r="W19" s="41">
        <v>8</v>
      </c>
      <c r="X19" s="41">
        <v>6</v>
      </c>
      <c r="Y19" s="41">
        <v>6</v>
      </c>
      <c r="Z19" s="41">
        <v>6</v>
      </c>
      <c r="AA19" s="41">
        <v>6</v>
      </c>
      <c r="AB19" s="41">
        <v>6</v>
      </c>
      <c r="AC19" s="42">
        <f t="shared" si="0"/>
        <v>5.916666666666667</v>
      </c>
      <c r="AD19" s="34" t="s">
        <v>49</v>
      </c>
    </row>
    <row r="20" spans="1:30" ht="33" customHeight="1">
      <c r="A20" s="22"/>
      <c r="B20" s="23">
        <v>16</v>
      </c>
      <c r="C20" s="24" t="s">
        <v>138</v>
      </c>
      <c r="D20" s="24" t="s">
        <v>139</v>
      </c>
      <c r="E20" s="23" t="s">
        <v>39</v>
      </c>
      <c r="F20" s="23" t="s">
        <v>140</v>
      </c>
      <c r="G20" s="23" t="s">
        <v>141</v>
      </c>
      <c r="H20" s="25">
        <v>0.9</v>
      </c>
      <c r="I20" s="26" t="s">
        <v>42</v>
      </c>
      <c r="J20" s="24" t="s">
        <v>142</v>
      </c>
      <c r="K20" s="27" t="s">
        <v>143</v>
      </c>
      <c r="L20" s="28" t="s">
        <v>144</v>
      </c>
      <c r="M20" s="29" t="s">
        <v>145</v>
      </c>
      <c r="N20" s="24" t="s">
        <v>146</v>
      </c>
      <c r="O20" s="23" t="s">
        <v>48</v>
      </c>
      <c r="P20" s="23" t="s">
        <v>48</v>
      </c>
      <c r="Q20" s="30"/>
      <c r="R20" s="23"/>
      <c r="S20" s="31">
        <v>1</v>
      </c>
      <c r="T20" s="23"/>
      <c r="U20" s="23"/>
      <c r="V20" s="31">
        <v>0.9</v>
      </c>
      <c r="W20" s="32"/>
      <c r="X20" s="32"/>
      <c r="Y20" s="32">
        <v>0.99</v>
      </c>
      <c r="Z20" s="32"/>
      <c r="AA20" s="32"/>
      <c r="AB20" s="32">
        <v>0.99</v>
      </c>
      <c r="AC20" s="33">
        <f t="shared" si="0"/>
        <v>0.97</v>
      </c>
      <c r="AD20" s="34" t="s">
        <v>49</v>
      </c>
    </row>
    <row r="21" spans="1:30" ht="56.25" customHeight="1">
      <c r="A21" s="22"/>
      <c r="B21" s="23">
        <v>17</v>
      </c>
      <c r="C21" s="24" t="s">
        <v>147</v>
      </c>
      <c r="D21" s="24" t="s">
        <v>148</v>
      </c>
      <c r="E21" s="23" t="s">
        <v>39</v>
      </c>
      <c r="F21" s="23" t="s">
        <v>140</v>
      </c>
      <c r="G21" s="23" t="s">
        <v>141</v>
      </c>
      <c r="H21" s="25">
        <v>0.9</v>
      </c>
      <c r="I21" s="26" t="s">
        <v>42</v>
      </c>
      <c r="J21" s="24" t="s">
        <v>149</v>
      </c>
      <c r="K21" s="27">
        <v>0.9</v>
      </c>
      <c r="L21" s="28">
        <v>0.8</v>
      </c>
      <c r="M21" s="29">
        <v>0.6</v>
      </c>
      <c r="N21" s="24" t="s">
        <v>150</v>
      </c>
      <c r="O21" s="23" t="s">
        <v>151</v>
      </c>
      <c r="P21" s="23" t="s">
        <v>151</v>
      </c>
      <c r="Q21" s="30"/>
      <c r="R21" s="23"/>
      <c r="S21" s="23"/>
      <c r="T21" s="23"/>
      <c r="U21" s="23"/>
      <c r="V21" s="23" t="s">
        <v>152</v>
      </c>
      <c r="W21" s="32"/>
      <c r="X21" s="32"/>
      <c r="Y21" s="32"/>
      <c r="Z21" s="32"/>
      <c r="AA21" s="32"/>
      <c r="AB21" s="32">
        <v>1</v>
      </c>
      <c r="AC21" s="33">
        <f t="shared" si="0"/>
        <v>1</v>
      </c>
      <c r="AD21" s="34" t="s">
        <v>49</v>
      </c>
    </row>
    <row r="22" spans="1:30" ht="18.75" customHeight="1">
      <c r="A22" s="22"/>
      <c r="B22" s="23">
        <v>18</v>
      </c>
      <c r="C22" s="24" t="s">
        <v>153</v>
      </c>
      <c r="D22" s="24" t="s">
        <v>154</v>
      </c>
      <c r="E22" s="23" t="s">
        <v>39</v>
      </c>
      <c r="F22" s="23" t="s">
        <v>141</v>
      </c>
      <c r="G22" s="23" t="s">
        <v>141</v>
      </c>
      <c r="H22" s="25">
        <v>0.9</v>
      </c>
      <c r="I22" s="26" t="s">
        <v>42</v>
      </c>
      <c r="J22" s="24" t="s">
        <v>155</v>
      </c>
      <c r="K22" s="27">
        <v>0.9</v>
      </c>
      <c r="L22" s="28">
        <v>0.8</v>
      </c>
      <c r="M22" s="29">
        <v>0.6</v>
      </c>
      <c r="N22" s="24" t="s">
        <v>156</v>
      </c>
      <c r="O22" s="23" t="s">
        <v>48</v>
      </c>
      <c r="P22" s="24" t="s">
        <v>48</v>
      </c>
      <c r="Q22" s="30"/>
      <c r="R22" s="23"/>
      <c r="S22" s="31">
        <v>0.7096774193548387</v>
      </c>
      <c r="T22" s="23"/>
      <c r="U22" s="23"/>
      <c r="V22" s="31">
        <v>0.89</v>
      </c>
      <c r="W22" s="32"/>
      <c r="X22" s="32"/>
      <c r="Y22" s="32">
        <v>0.89</v>
      </c>
      <c r="Z22" s="32"/>
      <c r="AA22" s="32"/>
      <c r="AB22" s="32">
        <v>0.89</v>
      </c>
      <c r="AC22" s="33">
        <f t="shared" si="0"/>
        <v>0.8449193548387097</v>
      </c>
      <c r="AD22" s="34" t="s">
        <v>49</v>
      </c>
    </row>
    <row r="23" spans="1:31" ht="25.5" customHeight="1">
      <c r="A23" s="22"/>
      <c r="B23" s="23">
        <v>19</v>
      </c>
      <c r="C23" s="24" t="s">
        <v>157</v>
      </c>
      <c r="D23" s="24" t="s">
        <v>158</v>
      </c>
      <c r="E23" s="23" t="s">
        <v>68</v>
      </c>
      <c r="F23" s="23" t="s">
        <v>159</v>
      </c>
      <c r="G23" s="23" t="s">
        <v>40</v>
      </c>
      <c r="H23" s="25">
        <v>-0.02</v>
      </c>
      <c r="I23" s="26" t="s">
        <v>42</v>
      </c>
      <c r="J23" s="24" t="s">
        <v>160</v>
      </c>
      <c r="K23" s="27">
        <v>-0.02</v>
      </c>
      <c r="L23" s="28">
        <v>0</v>
      </c>
      <c r="M23" s="29">
        <v>0.02</v>
      </c>
      <c r="N23" s="24" t="s">
        <v>161</v>
      </c>
      <c r="O23" s="23" t="s">
        <v>54</v>
      </c>
      <c r="P23" s="23" t="s">
        <v>54</v>
      </c>
      <c r="Q23" s="30"/>
      <c r="R23" s="23"/>
      <c r="S23" s="23"/>
      <c r="T23" s="23"/>
      <c r="U23" s="43"/>
      <c r="V23" s="44">
        <v>0.0115898959881129</v>
      </c>
      <c r="W23" s="32"/>
      <c r="X23" s="32"/>
      <c r="Y23" s="32"/>
      <c r="Z23" s="32"/>
      <c r="AA23" s="32"/>
      <c r="AB23" s="45">
        <v>0.006</v>
      </c>
      <c r="AC23" s="46">
        <f t="shared" si="0"/>
        <v>0.00879494799405645</v>
      </c>
      <c r="AD23" s="34" t="s">
        <v>77</v>
      </c>
      <c r="AE23" s="47"/>
    </row>
    <row r="24" spans="1:31" ht="23.25" customHeight="1">
      <c r="A24" s="22"/>
      <c r="B24" s="23">
        <v>20</v>
      </c>
      <c r="C24" s="24" t="s">
        <v>162</v>
      </c>
      <c r="D24" s="24" t="s">
        <v>163</v>
      </c>
      <c r="E24" s="23" t="s">
        <v>68</v>
      </c>
      <c r="F24" s="23" t="s">
        <v>159</v>
      </c>
      <c r="G24" s="23" t="s">
        <v>40</v>
      </c>
      <c r="H24" s="25">
        <v>-0.02</v>
      </c>
      <c r="I24" s="26" t="s">
        <v>55</v>
      </c>
      <c r="J24" s="24" t="s">
        <v>164</v>
      </c>
      <c r="K24" s="27">
        <v>-0.02</v>
      </c>
      <c r="L24" s="28">
        <v>0</v>
      </c>
      <c r="M24" s="29">
        <v>0.02</v>
      </c>
      <c r="N24" s="24" t="s">
        <v>165</v>
      </c>
      <c r="O24" s="23" t="s">
        <v>54</v>
      </c>
      <c r="P24" s="23" t="s">
        <v>54</v>
      </c>
      <c r="Q24" s="30"/>
      <c r="R24" s="23"/>
      <c r="S24" s="23"/>
      <c r="T24" s="23"/>
      <c r="U24" s="43"/>
      <c r="V24" s="48">
        <v>0.00164876905873374</v>
      </c>
      <c r="W24" s="32"/>
      <c r="X24" s="32"/>
      <c r="Y24" s="32"/>
      <c r="Z24" s="32"/>
      <c r="AA24" s="32"/>
      <c r="AB24" s="45">
        <v>0.001</v>
      </c>
      <c r="AC24" s="46">
        <f t="shared" si="0"/>
        <v>0.0013243845293668698</v>
      </c>
      <c r="AD24" s="34" t="s">
        <v>77</v>
      </c>
      <c r="AE24" s="49"/>
    </row>
    <row r="25" spans="1:30" ht="23.25" customHeight="1">
      <c r="A25" s="22"/>
      <c r="B25" s="23">
        <v>21</v>
      </c>
      <c r="C25" s="24" t="s">
        <v>166</v>
      </c>
      <c r="D25" s="24" t="s">
        <v>167</v>
      </c>
      <c r="E25" s="23" t="s">
        <v>68</v>
      </c>
      <c r="F25" s="23" t="s">
        <v>159</v>
      </c>
      <c r="G25" s="23" t="s">
        <v>40</v>
      </c>
      <c r="H25" s="25">
        <v>0.01</v>
      </c>
      <c r="I25" s="26" t="s">
        <v>42</v>
      </c>
      <c r="J25" s="24" t="s">
        <v>168</v>
      </c>
      <c r="K25" s="27">
        <v>0.01</v>
      </c>
      <c r="L25" s="28">
        <v>0</v>
      </c>
      <c r="M25" s="29">
        <v>-0.01</v>
      </c>
      <c r="N25" s="24" t="s">
        <v>169</v>
      </c>
      <c r="O25" s="23" t="s">
        <v>54</v>
      </c>
      <c r="P25" s="23" t="s">
        <v>54</v>
      </c>
      <c r="Q25" s="30"/>
      <c r="R25" s="23"/>
      <c r="S25" s="23"/>
      <c r="T25" s="23"/>
      <c r="U25" s="43"/>
      <c r="V25" s="44">
        <v>0.00315369261477046</v>
      </c>
      <c r="W25" s="32"/>
      <c r="X25" s="32"/>
      <c r="Y25" s="32"/>
      <c r="Z25" s="32"/>
      <c r="AA25" s="32"/>
      <c r="AB25" s="45">
        <v>0.002</v>
      </c>
      <c r="AC25" s="46">
        <v>0.0034</v>
      </c>
      <c r="AD25" s="34" t="s">
        <v>77</v>
      </c>
    </row>
    <row r="26" spans="1:30" ht="24" customHeight="1">
      <c r="A26" s="22"/>
      <c r="B26" s="23">
        <v>22</v>
      </c>
      <c r="C26" s="24" t="s">
        <v>170</v>
      </c>
      <c r="D26" s="24" t="s">
        <v>171</v>
      </c>
      <c r="E26" s="23" t="s">
        <v>39</v>
      </c>
      <c r="F26" s="23" t="s">
        <v>159</v>
      </c>
      <c r="G26" s="23" t="s">
        <v>40</v>
      </c>
      <c r="H26" s="25">
        <v>1</v>
      </c>
      <c r="I26" s="26" t="s">
        <v>42</v>
      </c>
      <c r="J26" s="24" t="s">
        <v>172</v>
      </c>
      <c r="K26" s="27">
        <v>0.9</v>
      </c>
      <c r="L26" s="28">
        <v>0.8</v>
      </c>
      <c r="M26" s="29">
        <v>0.6</v>
      </c>
      <c r="N26" s="24" t="s">
        <v>173</v>
      </c>
      <c r="O26" s="23" t="s">
        <v>54</v>
      </c>
      <c r="P26" s="23" t="s">
        <v>54</v>
      </c>
      <c r="Q26" s="30"/>
      <c r="R26" s="23"/>
      <c r="S26" s="23"/>
      <c r="T26" s="23"/>
      <c r="U26" s="23"/>
      <c r="V26" s="44" t="s">
        <v>174</v>
      </c>
      <c r="W26" s="32"/>
      <c r="X26" s="32"/>
      <c r="Y26" s="32"/>
      <c r="Z26" s="32"/>
      <c r="AA26" s="32"/>
      <c r="AB26" s="32">
        <v>0.91</v>
      </c>
      <c r="AC26" s="33">
        <f aca="true" t="shared" si="1" ref="AC26:AC34">AVERAGE(Q26:AB26)</f>
        <v>0.91</v>
      </c>
      <c r="AD26" s="34" t="s">
        <v>49</v>
      </c>
    </row>
    <row r="27" spans="1:30" ht="33" customHeight="1">
      <c r="A27" s="22" t="s">
        <v>175</v>
      </c>
      <c r="B27" s="23">
        <v>23</v>
      </c>
      <c r="C27" s="24" t="s">
        <v>176</v>
      </c>
      <c r="D27" s="23"/>
      <c r="E27" s="23"/>
      <c r="F27" s="23"/>
      <c r="G27" s="23"/>
      <c r="H27" s="25"/>
      <c r="I27" s="26"/>
      <c r="J27" s="24" t="s">
        <v>177</v>
      </c>
      <c r="K27" s="27">
        <v>0.9</v>
      </c>
      <c r="L27" s="28">
        <v>0.8</v>
      </c>
      <c r="M27" s="29">
        <v>0.6</v>
      </c>
      <c r="N27" s="24"/>
      <c r="O27" s="23" t="s">
        <v>137</v>
      </c>
      <c r="P27" s="23" t="s">
        <v>137</v>
      </c>
      <c r="Q27" s="31">
        <v>0.98</v>
      </c>
      <c r="R27" s="31">
        <v>0.96</v>
      </c>
      <c r="S27" s="31">
        <v>1</v>
      </c>
      <c r="T27" s="31">
        <v>1</v>
      </c>
      <c r="U27" s="30">
        <v>0.97</v>
      </c>
      <c r="V27" s="30">
        <v>0.95</v>
      </c>
      <c r="W27" s="30">
        <v>0.94</v>
      </c>
      <c r="X27" s="30">
        <v>1</v>
      </c>
      <c r="Y27" s="30">
        <v>1</v>
      </c>
      <c r="Z27" s="30">
        <v>0.98</v>
      </c>
      <c r="AA27" s="30">
        <v>1</v>
      </c>
      <c r="AB27" s="50">
        <v>1</v>
      </c>
      <c r="AC27" s="33">
        <f t="shared" si="1"/>
        <v>0.9816666666666668</v>
      </c>
      <c r="AD27" s="34" t="s">
        <v>49</v>
      </c>
    </row>
    <row r="28" spans="1:30" ht="33" customHeight="1">
      <c r="A28" s="22"/>
      <c r="B28" s="23">
        <v>24</v>
      </c>
      <c r="C28" s="24" t="s">
        <v>178</v>
      </c>
      <c r="D28" s="23" t="s">
        <v>179</v>
      </c>
      <c r="E28" s="23" t="s">
        <v>68</v>
      </c>
      <c r="F28" s="23" t="s">
        <v>180</v>
      </c>
      <c r="G28" s="23" t="s">
        <v>180</v>
      </c>
      <c r="H28" s="25">
        <v>0.9</v>
      </c>
      <c r="I28" s="26" t="s">
        <v>42</v>
      </c>
      <c r="J28" s="24" t="s">
        <v>181</v>
      </c>
      <c r="K28" s="27">
        <v>0.9</v>
      </c>
      <c r="L28" s="28">
        <v>0.8</v>
      </c>
      <c r="M28" s="29">
        <v>0.6</v>
      </c>
      <c r="N28" s="24" t="s">
        <v>182</v>
      </c>
      <c r="O28" s="23" t="s">
        <v>137</v>
      </c>
      <c r="P28" s="23" t="s">
        <v>137</v>
      </c>
      <c r="Q28" s="31">
        <v>0.96</v>
      </c>
      <c r="R28" s="31">
        <v>0.92</v>
      </c>
      <c r="S28" s="31">
        <v>1</v>
      </c>
      <c r="T28" s="30">
        <v>0.85</v>
      </c>
      <c r="U28" s="30">
        <v>0.71</v>
      </c>
      <c r="V28" s="30">
        <v>0.95</v>
      </c>
      <c r="W28" s="30">
        <v>0.97</v>
      </c>
      <c r="X28" s="30">
        <v>0.9</v>
      </c>
      <c r="Y28" s="30">
        <v>0.92</v>
      </c>
      <c r="Z28" s="30">
        <v>0.925</v>
      </c>
      <c r="AA28" s="30">
        <v>0.82</v>
      </c>
      <c r="AB28" s="50">
        <v>0.83</v>
      </c>
      <c r="AC28" s="33">
        <f t="shared" si="1"/>
        <v>0.8962500000000001</v>
      </c>
      <c r="AD28" s="34" t="s">
        <v>49</v>
      </c>
    </row>
    <row r="29" spans="1:30" ht="33" customHeight="1">
      <c r="A29" s="22"/>
      <c r="B29" s="23">
        <v>25</v>
      </c>
      <c r="C29" s="24" t="s">
        <v>183</v>
      </c>
      <c r="D29" s="23" t="s">
        <v>184</v>
      </c>
      <c r="E29" s="23" t="s">
        <v>39</v>
      </c>
      <c r="F29" s="23" t="s">
        <v>180</v>
      </c>
      <c r="G29" s="23" t="s">
        <v>180</v>
      </c>
      <c r="H29" s="25">
        <v>0.9</v>
      </c>
      <c r="I29" s="26" t="s">
        <v>42</v>
      </c>
      <c r="J29" s="24" t="s">
        <v>185</v>
      </c>
      <c r="K29" s="27">
        <v>0.9</v>
      </c>
      <c r="L29" s="28">
        <v>0.8</v>
      </c>
      <c r="M29" s="29">
        <v>0.7</v>
      </c>
      <c r="N29" s="24" t="s">
        <v>186</v>
      </c>
      <c r="O29" s="23" t="s">
        <v>54</v>
      </c>
      <c r="P29" s="23" t="s">
        <v>54</v>
      </c>
      <c r="Q29" s="30"/>
      <c r="R29" s="30"/>
      <c r="S29" s="30"/>
      <c r="T29" s="30"/>
      <c r="U29" s="30"/>
      <c r="V29" s="31">
        <v>0.92</v>
      </c>
      <c r="W29" s="30"/>
      <c r="X29" s="30"/>
      <c r="Y29" s="30"/>
      <c r="Z29" s="30"/>
      <c r="AA29" s="30"/>
      <c r="AB29" s="50">
        <v>0.9</v>
      </c>
      <c r="AC29" s="33">
        <f t="shared" si="1"/>
        <v>0.91</v>
      </c>
      <c r="AD29" s="34" t="s">
        <v>49</v>
      </c>
    </row>
    <row r="30" spans="1:30" ht="27" customHeight="1">
      <c r="A30" s="22" t="s">
        <v>187</v>
      </c>
      <c r="B30" s="23">
        <v>26</v>
      </c>
      <c r="C30" s="24" t="s">
        <v>188</v>
      </c>
      <c r="D30" s="24" t="s">
        <v>189</v>
      </c>
      <c r="E30" s="23" t="s">
        <v>39</v>
      </c>
      <c r="F30" s="23" t="s">
        <v>190</v>
      </c>
      <c r="G30" s="23" t="s">
        <v>187</v>
      </c>
      <c r="H30" s="25">
        <v>1</v>
      </c>
      <c r="I30" s="26" t="s">
        <v>42</v>
      </c>
      <c r="J30" s="24" t="s">
        <v>191</v>
      </c>
      <c r="K30" s="27">
        <v>0.9</v>
      </c>
      <c r="L30" s="28">
        <v>0.8</v>
      </c>
      <c r="M30" s="29">
        <v>0.6</v>
      </c>
      <c r="N30" s="24" t="s">
        <v>192</v>
      </c>
      <c r="O30" s="23" t="s">
        <v>137</v>
      </c>
      <c r="P30" s="23" t="s">
        <v>137</v>
      </c>
      <c r="Q30" s="31">
        <v>0.77</v>
      </c>
      <c r="R30" s="31">
        <v>1.36</v>
      </c>
      <c r="S30" s="31">
        <v>0.63</v>
      </c>
      <c r="T30" s="30">
        <v>0.51</v>
      </c>
      <c r="U30" s="30">
        <v>0.88</v>
      </c>
      <c r="V30" s="30">
        <v>1.04</v>
      </c>
      <c r="W30" s="30">
        <v>0.97</v>
      </c>
      <c r="X30" s="30">
        <v>1.34</v>
      </c>
      <c r="Y30" s="30">
        <v>0.8832826958213102</v>
      </c>
      <c r="Z30" s="30">
        <v>0.9072697922532497</v>
      </c>
      <c r="AA30" s="30">
        <v>0.9554894988030131</v>
      </c>
      <c r="AB30" s="50">
        <v>1.34</v>
      </c>
      <c r="AC30" s="33">
        <f t="shared" si="1"/>
        <v>0.9655034989064643</v>
      </c>
      <c r="AD30" s="34" t="s">
        <v>49</v>
      </c>
    </row>
    <row r="31" spans="1:30" ht="22.5" customHeight="1">
      <c r="A31" s="22"/>
      <c r="B31" s="23">
        <v>27</v>
      </c>
      <c r="C31" s="24" t="s">
        <v>193</v>
      </c>
      <c r="D31" s="24" t="s">
        <v>194</v>
      </c>
      <c r="E31" s="23" t="s">
        <v>39</v>
      </c>
      <c r="F31" s="23" t="s">
        <v>190</v>
      </c>
      <c r="G31" s="23" t="s">
        <v>187</v>
      </c>
      <c r="H31" s="25">
        <v>1</v>
      </c>
      <c r="I31" s="26" t="s">
        <v>42</v>
      </c>
      <c r="J31" s="24" t="s">
        <v>195</v>
      </c>
      <c r="K31" s="27">
        <v>0.9</v>
      </c>
      <c r="L31" s="28">
        <v>0.8</v>
      </c>
      <c r="M31" s="29">
        <v>0.6</v>
      </c>
      <c r="N31" s="24" t="s">
        <v>196</v>
      </c>
      <c r="O31" s="23" t="s">
        <v>137</v>
      </c>
      <c r="P31" s="23" t="s">
        <v>137</v>
      </c>
      <c r="Q31" s="31">
        <v>1.1</v>
      </c>
      <c r="R31" s="31">
        <v>-0.01</v>
      </c>
      <c r="S31" s="31">
        <v>0.44</v>
      </c>
      <c r="T31" s="30">
        <v>0.44</v>
      </c>
      <c r="U31" s="30">
        <v>0.19</v>
      </c>
      <c r="V31" s="30">
        <v>0.88</v>
      </c>
      <c r="W31" s="30">
        <v>5.25</v>
      </c>
      <c r="X31" s="30">
        <v>0.46</v>
      </c>
      <c r="Y31" s="30">
        <v>1.3101436962962962</v>
      </c>
      <c r="Z31" s="30">
        <v>0.2673423314917127</v>
      </c>
      <c r="AA31" s="30">
        <v>16.5000757333333</v>
      </c>
      <c r="AB31" s="50">
        <v>0.74</v>
      </c>
      <c r="AC31" s="35">
        <f t="shared" si="1"/>
        <v>2.2972968134267755</v>
      </c>
      <c r="AD31" s="36" t="s">
        <v>64</v>
      </c>
    </row>
    <row r="32" spans="1:30" ht="25.5" customHeight="1">
      <c r="A32" s="22"/>
      <c r="B32" s="23">
        <v>28</v>
      </c>
      <c r="C32" s="24" t="s">
        <v>197</v>
      </c>
      <c r="D32" s="24" t="s">
        <v>198</v>
      </c>
      <c r="E32" s="23" t="s">
        <v>39</v>
      </c>
      <c r="F32" s="23" t="s">
        <v>190</v>
      </c>
      <c r="G32" s="23" t="s">
        <v>187</v>
      </c>
      <c r="H32" s="25">
        <v>1</v>
      </c>
      <c r="I32" s="26" t="s">
        <v>42</v>
      </c>
      <c r="J32" s="24" t="s">
        <v>199</v>
      </c>
      <c r="K32" s="27">
        <v>0.9</v>
      </c>
      <c r="L32" s="28">
        <v>0.8</v>
      </c>
      <c r="M32" s="29">
        <v>0.6</v>
      </c>
      <c r="N32" s="24" t="s">
        <v>200</v>
      </c>
      <c r="O32" s="23" t="s">
        <v>137</v>
      </c>
      <c r="P32" s="23" t="s">
        <v>137</v>
      </c>
      <c r="Q32" s="51">
        <v>0.87</v>
      </c>
      <c r="R32" s="51">
        <v>1.11</v>
      </c>
      <c r="S32" s="51">
        <v>0.87</v>
      </c>
      <c r="T32" s="30">
        <v>1.01</v>
      </c>
      <c r="U32" s="30">
        <v>0.92</v>
      </c>
      <c r="V32" s="30">
        <v>0.99</v>
      </c>
      <c r="W32" s="30">
        <v>0.99</v>
      </c>
      <c r="X32" s="30">
        <v>0.85</v>
      </c>
      <c r="Y32" s="30">
        <v>0.8201502441500753</v>
      </c>
      <c r="Z32" s="30">
        <v>0.9102867837110876</v>
      </c>
      <c r="AA32" s="30">
        <v>1.1449898374430294</v>
      </c>
      <c r="AB32" s="50">
        <v>0.92</v>
      </c>
      <c r="AC32" s="33">
        <f t="shared" si="1"/>
        <v>0.9504522387753495</v>
      </c>
      <c r="AD32" s="34" t="s">
        <v>49</v>
      </c>
    </row>
    <row r="33" spans="1:30" ht="24" customHeight="1">
      <c r="A33" s="22"/>
      <c r="B33" s="23">
        <v>29</v>
      </c>
      <c r="C33" s="24" t="s">
        <v>201</v>
      </c>
      <c r="D33" s="24" t="s">
        <v>202</v>
      </c>
      <c r="E33" s="23" t="s">
        <v>39</v>
      </c>
      <c r="F33" s="23" t="s">
        <v>190</v>
      </c>
      <c r="G33" s="23" t="s">
        <v>187</v>
      </c>
      <c r="H33" s="25">
        <v>1</v>
      </c>
      <c r="I33" s="26" t="s">
        <v>42</v>
      </c>
      <c r="J33" s="24" t="s">
        <v>203</v>
      </c>
      <c r="K33" s="27">
        <v>0.9</v>
      </c>
      <c r="L33" s="28">
        <v>0.8</v>
      </c>
      <c r="M33" s="29">
        <v>0.6</v>
      </c>
      <c r="N33" s="24" t="s">
        <v>204</v>
      </c>
      <c r="O33" s="23" t="s">
        <v>137</v>
      </c>
      <c r="P33" s="23" t="s">
        <v>137</v>
      </c>
      <c r="Q33" s="51">
        <v>0</v>
      </c>
      <c r="R33" s="51">
        <v>1.26</v>
      </c>
      <c r="S33" s="51">
        <v>0.47</v>
      </c>
      <c r="T33" s="30">
        <v>0.72</v>
      </c>
      <c r="U33" s="30">
        <v>1.17</v>
      </c>
      <c r="V33" s="30">
        <v>0.84</v>
      </c>
      <c r="W33" s="30">
        <v>0.5</v>
      </c>
      <c r="X33" s="30">
        <v>0.52</v>
      </c>
      <c r="Y33" s="30">
        <v>0.9008936818181819</v>
      </c>
      <c r="Z33" s="30">
        <v>0.8863559848484849</v>
      </c>
      <c r="AA33" s="30">
        <v>1.09360081002331</v>
      </c>
      <c r="AB33" s="50">
        <v>1.89</v>
      </c>
      <c r="AC33" s="37">
        <f t="shared" si="1"/>
        <v>0.8542375397241648</v>
      </c>
      <c r="AD33" s="34" t="s">
        <v>77</v>
      </c>
    </row>
    <row r="34" spans="1:30" ht="25.5" customHeight="1">
      <c r="A34" s="22"/>
      <c r="B34" s="23">
        <v>30</v>
      </c>
      <c r="C34" s="24" t="s">
        <v>205</v>
      </c>
      <c r="D34" s="24" t="s">
        <v>206</v>
      </c>
      <c r="E34" s="23" t="s">
        <v>39</v>
      </c>
      <c r="F34" s="23" t="s">
        <v>207</v>
      </c>
      <c r="G34" s="23" t="s">
        <v>187</v>
      </c>
      <c r="H34" s="25">
        <v>0.8</v>
      </c>
      <c r="I34" s="26" t="s">
        <v>42</v>
      </c>
      <c r="J34" s="24" t="s">
        <v>208</v>
      </c>
      <c r="K34" s="27">
        <v>0.75</v>
      </c>
      <c r="L34" s="28">
        <v>0.7</v>
      </c>
      <c r="M34" s="29">
        <v>0.6</v>
      </c>
      <c r="N34" s="24" t="s">
        <v>209</v>
      </c>
      <c r="O34" s="23" t="s">
        <v>137</v>
      </c>
      <c r="P34" s="23" t="s">
        <v>137</v>
      </c>
      <c r="Q34" s="51">
        <v>0.8698</v>
      </c>
      <c r="R34" s="51">
        <v>0.9821</v>
      </c>
      <c r="S34" s="51">
        <v>0.7271</v>
      </c>
      <c r="T34" s="30">
        <v>0.88</v>
      </c>
      <c r="U34" s="30">
        <v>0.9</v>
      </c>
      <c r="V34" s="30">
        <v>0.98</v>
      </c>
      <c r="W34" s="30">
        <v>0.8723</v>
      </c>
      <c r="X34" s="30">
        <v>0.6453</v>
      </c>
      <c r="Y34" s="30">
        <v>0.9496</v>
      </c>
      <c r="Z34" s="30">
        <v>0.9739</v>
      </c>
      <c r="AA34" s="30">
        <v>0.832</v>
      </c>
      <c r="AB34" s="50">
        <v>1</v>
      </c>
      <c r="AC34" s="35">
        <f t="shared" si="1"/>
        <v>0.8843416666666668</v>
      </c>
      <c r="AD34" s="36" t="s">
        <v>64</v>
      </c>
    </row>
    <row r="35" spans="1:30" ht="27.75" customHeight="1">
      <c r="A35" s="22"/>
      <c r="B35" s="23">
        <v>31</v>
      </c>
      <c r="C35" s="24" t="s">
        <v>210</v>
      </c>
      <c r="D35" s="24" t="s">
        <v>211</v>
      </c>
      <c r="E35" s="23" t="s">
        <v>39</v>
      </c>
      <c r="F35" s="23" t="s">
        <v>207</v>
      </c>
      <c r="G35" s="23" t="s">
        <v>187</v>
      </c>
      <c r="H35" s="25">
        <v>1</v>
      </c>
      <c r="I35" s="26" t="s">
        <v>42</v>
      </c>
      <c r="J35" s="24" t="s">
        <v>212</v>
      </c>
      <c r="K35" s="27">
        <v>0.8</v>
      </c>
      <c r="L35" s="28">
        <v>0.65</v>
      </c>
      <c r="M35" s="29">
        <v>0.6</v>
      </c>
      <c r="N35" s="24" t="s">
        <v>209</v>
      </c>
      <c r="O35" s="23" t="s">
        <v>137</v>
      </c>
      <c r="P35" s="23" t="s">
        <v>137</v>
      </c>
      <c r="Q35" s="51">
        <v>0</v>
      </c>
      <c r="R35" s="51">
        <f>30.47%+Q35</f>
        <v>0.30469999999999997</v>
      </c>
      <c r="S35" s="51">
        <f>23.35%+R35</f>
        <v>0.5382</v>
      </c>
      <c r="T35" s="30">
        <f>14%+S35</f>
        <v>0.6782</v>
      </c>
      <c r="U35" s="30">
        <f>16%+T35</f>
        <v>0.8382000000000001</v>
      </c>
      <c r="V35" s="30">
        <f>12%+U35</f>
        <v>0.9582</v>
      </c>
      <c r="W35" s="30">
        <f>2.02%+V35</f>
        <v>0.9784</v>
      </c>
      <c r="X35" s="30">
        <f>0.0000001%+W35</f>
        <v>0.978400001</v>
      </c>
      <c r="Y35" s="30">
        <v>0</v>
      </c>
      <c r="Z35" s="30">
        <v>0</v>
      </c>
      <c r="AA35" s="30">
        <v>0</v>
      </c>
      <c r="AB35" s="50">
        <v>1</v>
      </c>
      <c r="AC35" s="33">
        <f>AB35</f>
        <v>1</v>
      </c>
      <c r="AD35" s="34" t="s">
        <v>49</v>
      </c>
    </row>
    <row r="36" spans="1:30" ht="27.75" customHeight="1">
      <c r="A36" s="22"/>
      <c r="B36" s="23">
        <v>32</v>
      </c>
      <c r="C36" s="24" t="s">
        <v>213</v>
      </c>
      <c r="D36" s="24" t="s">
        <v>214</v>
      </c>
      <c r="E36" s="23" t="s">
        <v>39</v>
      </c>
      <c r="F36" s="23" t="s">
        <v>215</v>
      </c>
      <c r="G36" s="23" t="s">
        <v>187</v>
      </c>
      <c r="H36" s="25">
        <v>1</v>
      </c>
      <c r="I36" s="26" t="s">
        <v>42</v>
      </c>
      <c r="J36" s="24" t="s">
        <v>216</v>
      </c>
      <c r="K36" s="27">
        <v>0.9</v>
      </c>
      <c r="L36" s="28">
        <v>0.8</v>
      </c>
      <c r="M36" s="29">
        <v>0.6</v>
      </c>
      <c r="N36" s="24" t="s">
        <v>217</v>
      </c>
      <c r="O36" s="23" t="s">
        <v>137</v>
      </c>
      <c r="P36" s="23" t="s">
        <v>137</v>
      </c>
      <c r="Q36" s="51">
        <v>1</v>
      </c>
      <c r="R36" s="51">
        <v>1</v>
      </c>
      <c r="S36" s="51">
        <v>1</v>
      </c>
      <c r="T36" s="51">
        <v>1</v>
      </c>
      <c r="U36" s="51">
        <v>1</v>
      </c>
      <c r="V36" s="30">
        <v>1</v>
      </c>
      <c r="W36" s="30">
        <v>1</v>
      </c>
      <c r="X36" s="30">
        <v>1</v>
      </c>
      <c r="Y36" s="30">
        <v>1</v>
      </c>
      <c r="Z36" s="30">
        <v>1</v>
      </c>
      <c r="AA36" s="30">
        <v>1</v>
      </c>
      <c r="AB36" s="50">
        <v>1</v>
      </c>
      <c r="AC36" s="33">
        <f>AVERAGE(Q36:AB36)</f>
        <v>1</v>
      </c>
      <c r="AD36" s="34" t="s">
        <v>49</v>
      </c>
    </row>
    <row r="37" spans="1:30" ht="33" customHeight="1">
      <c r="A37" s="22"/>
      <c r="B37" s="23">
        <v>33</v>
      </c>
      <c r="C37" s="24" t="s">
        <v>218</v>
      </c>
      <c r="D37" s="24" t="s">
        <v>219</v>
      </c>
      <c r="E37" s="23" t="s">
        <v>39</v>
      </c>
      <c r="F37" s="23" t="s">
        <v>220</v>
      </c>
      <c r="G37" s="23" t="s">
        <v>187</v>
      </c>
      <c r="H37" s="25" t="s">
        <v>221</v>
      </c>
      <c r="I37" s="26" t="s">
        <v>55</v>
      </c>
      <c r="J37" s="24" t="s">
        <v>222</v>
      </c>
      <c r="K37" s="27">
        <v>1</v>
      </c>
      <c r="L37" s="28">
        <v>0.8</v>
      </c>
      <c r="M37" s="29">
        <v>0.2</v>
      </c>
      <c r="N37" s="24" t="s">
        <v>223</v>
      </c>
      <c r="O37" s="23" t="s">
        <v>48</v>
      </c>
      <c r="P37" s="23" t="s">
        <v>54</v>
      </c>
      <c r="Q37" s="31"/>
      <c r="R37" s="31"/>
      <c r="S37" s="41"/>
      <c r="T37" s="52"/>
      <c r="U37" s="52"/>
      <c r="V37" s="53">
        <v>2</v>
      </c>
      <c r="W37" s="54"/>
      <c r="X37" s="43"/>
      <c r="Y37" s="53">
        <v>1</v>
      </c>
      <c r="Z37" s="43"/>
      <c r="AA37" s="23"/>
      <c r="AB37" s="30" t="s">
        <v>224</v>
      </c>
      <c r="AC37" s="55">
        <f>SUM(Q37:AB37)</f>
        <v>3</v>
      </c>
      <c r="AD37" s="34" t="s">
        <v>77</v>
      </c>
    </row>
    <row r="38" spans="1:30" ht="33" customHeight="1">
      <c r="A38" s="22"/>
      <c r="B38" s="23">
        <v>34</v>
      </c>
      <c r="C38" s="24" t="s">
        <v>225</v>
      </c>
      <c r="D38" s="24" t="s">
        <v>226</v>
      </c>
      <c r="E38" s="23" t="s">
        <v>68</v>
      </c>
      <c r="F38" s="23" t="s">
        <v>227</v>
      </c>
      <c r="G38" s="23" t="s">
        <v>187</v>
      </c>
      <c r="H38" s="25">
        <v>1</v>
      </c>
      <c r="I38" s="26" t="s">
        <v>42</v>
      </c>
      <c r="J38" s="24" t="s">
        <v>228</v>
      </c>
      <c r="K38" s="27" t="s">
        <v>229</v>
      </c>
      <c r="L38" s="28" t="s">
        <v>230</v>
      </c>
      <c r="M38" s="29" t="s">
        <v>231</v>
      </c>
      <c r="N38" s="24" t="s">
        <v>232</v>
      </c>
      <c r="O38" s="23" t="s">
        <v>137</v>
      </c>
      <c r="P38" s="23" t="s">
        <v>54</v>
      </c>
      <c r="Q38" s="56">
        <v>14</v>
      </c>
      <c r="R38" s="56">
        <v>15</v>
      </c>
      <c r="S38" s="56">
        <v>16</v>
      </c>
      <c r="T38" s="41">
        <v>15</v>
      </c>
      <c r="U38" s="41">
        <v>14</v>
      </c>
      <c r="V38" s="41">
        <v>16</v>
      </c>
      <c r="W38" s="41">
        <v>14</v>
      </c>
      <c r="X38" s="41">
        <v>14</v>
      </c>
      <c r="Y38" s="41">
        <v>16</v>
      </c>
      <c r="Z38" s="41">
        <v>15</v>
      </c>
      <c r="AA38" s="41">
        <v>14</v>
      </c>
      <c r="AB38" s="50">
        <v>0.15</v>
      </c>
      <c r="AC38" s="57">
        <f aca="true" t="shared" si="2" ref="AC38:AC47">AVERAGE(Q38:AB38)</f>
        <v>13.595833333333333</v>
      </c>
      <c r="AD38" s="34" t="s">
        <v>49</v>
      </c>
    </row>
    <row r="39" spans="1:30" ht="33" customHeight="1">
      <c r="A39" s="22" t="s">
        <v>233</v>
      </c>
      <c r="B39" s="23">
        <v>35</v>
      </c>
      <c r="C39" s="24" t="s">
        <v>234</v>
      </c>
      <c r="D39" s="24" t="s">
        <v>235</v>
      </c>
      <c r="E39" s="23" t="s">
        <v>39</v>
      </c>
      <c r="F39" s="23" t="s">
        <v>236</v>
      </c>
      <c r="G39" s="23" t="s">
        <v>233</v>
      </c>
      <c r="H39" s="25">
        <v>0.9</v>
      </c>
      <c r="I39" s="26" t="s">
        <v>42</v>
      </c>
      <c r="J39" s="24" t="s">
        <v>237</v>
      </c>
      <c r="K39" s="27">
        <v>0.9</v>
      </c>
      <c r="L39" s="28">
        <v>0.8</v>
      </c>
      <c r="M39" s="29">
        <v>0.6</v>
      </c>
      <c r="N39" s="24" t="s">
        <v>238</v>
      </c>
      <c r="O39" s="23" t="s">
        <v>137</v>
      </c>
      <c r="P39" s="23" t="s">
        <v>137</v>
      </c>
      <c r="Q39" s="58">
        <v>0.98</v>
      </c>
      <c r="R39" s="58">
        <v>0.81</v>
      </c>
      <c r="S39" s="58">
        <v>0.95</v>
      </c>
      <c r="T39" s="30">
        <v>1</v>
      </c>
      <c r="U39" s="30">
        <v>1</v>
      </c>
      <c r="V39" s="30">
        <v>1</v>
      </c>
      <c r="W39" s="30">
        <v>1</v>
      </c>
      <c r="X39" s="30">
        <v>0.92</v>
      </c>
      <c r="Y39" s="30">
        <v>0.91</v>
      </c>
      <c r="Z39" s="30">
        <v>0.99</v>
      </c>
      <c r="AA39" s="30">
        <v>0.96</v>
      </c>
      <c r="AB39" s="30">
        <v>0.99</v>
      </c>
      <c r="AC39" s="33">
        <f t="shared" si="2"/>
        <v>0.9591666666666666</v>
      </c>
      <c r="AD39" s="34" t="s">
        <v>49</v>
      </c>
    </row>
    <row r="40" spans="1:30" ht="33" customHeight="1">
      <c r="A40" s="22"/>
      <c r="B40" s="23">
        <v>36</v>
      </c>
      <c r="C40" s="24" t="s">
        <v>239</v>
      </c>
      <c r="D40" s="24" t="s">
        <v>240</v>
      </c>
      <c r="E40" s="23" t="s">
        <v>39</v>
      </c>
      <c r="F40" s="23" t="s">
        <v>236</v>
      </c>
      <c r="G40" s="23" t="s">
        <v>233</v>
      </c>
      <c r="H40" s="59" t="s">
        <v>241</v>
      </c>
      <c r="I40" s="26" t="s">
        <v>55</v>
      </c>
      <c r="J40" s="24" t="s">
        <v>242</v>
      </c>
      <c r="K40" s="27" t="s">
        <v>243</v>
      </c>
      <c r="L40" s="28" t="s">
        <v>244</v>
      </c>
      <c r="M40" s="29" t="s">
        <v>245</v>
      </c>
      <c r="N40" s="24" t="s">
        <v>246</v>
      </c>
      <c r="O40" s="23" t="s">
        <v>137</v>
      </c>
      <c r="P40" s="23" t="s">
        <v>48</v>
      </c>
      <c r="Q40" s="23">
        <v>4.4</v>
      </c>
      <c r="R40" s="23">
        <v>2</v>
      </c>
      <c r="S40" s="23">
        <v>3</v>
      </c>
      <c r="T40" s="41">
        <v>2</v>
      </c>
      <c r="U40" s="41">
        <v>2</v>
      </c>
      <c r="V40" s="41">
        <v>3</v>
      </c>
      <c r="W40" s="41">
        <v>6</v>
      </c>
      <c r="X40" s="41">
        <v>3</v>
      </c>
      <c r="Y40" s="41">
        <v>2</v>
      </c>
      <c r="Z40" s="41">
        <v>3</v>
      </c>
      <c r="AA40" s="41">
        <v>2</v>
      </c>
      <c r="AB40" s="41">
        <v>3</v>
      </c>
      <c r="AC40" s="57">
        <f t="shared" si="2"/>
        <v>2.9499999999999997</v>
      </c>
      <c r="AD40" s="34" t="s">
        <v>49</v>
      </c>
    </row>
    <row r="41" spans="1:30" ht="39" customHeight="1">
      <c r="A41" s="22" t="s">
        <v>247</v>
      </c>
      <c r="B41" s="23">
        <v>37</v>
      </c>
      <c r="C41" s="24" t="s">
        <v>248</v>
      </c>
      <c r="D41" s="24" t="s">
        <v>249</v>
      </c>
      <c r="E41" s="23" t="s">
        <v>39</v>
      </c>
      <c r="F41" s="23" t="s">
        <v>250</v>
      </c>
      <c r="G41" s="23" t="s">
        <v>247</v>
      </c>
      <c r="H41" s="25">
        <v>1</v>
      </c>
      <c r="I41" s="26" t="s">
        <v>42</v>
      </c>
      <c r="J41" s="24" t="s">
        <v>251</v>
      </c>
      <c r="K41" s="27">
        <v>0.9</v>
      </c>
      <c r="L41" s="28">
        <v>0.8</v>
      </c>
      <c r="M41" s="29">
        <v>0.7</v>
      </c>
      <c r="N41" s="24" t="s">
        <v>252</v>
      </c>
      <c r="O41" s="23" t="s">
        <v>54</v>
      </c>
      <c r="P41" s="23" t="s">
        <v>54</v>
      </c>
      <c r="Q41" s="23"/>
      <c r="R41" s="23"/>
      <c r="S41" s="23"/>
      <c r="T41" s="23"/>
      <c r="U41" s="23"/>
      <c r="V41" s="30">
        <v>1</v>
      </c>
      <c r="W41" s="23"/>
      <c r="X41" s="23"/>
      <c r="Y41" s="23"/>
      <c r="Z41" s="23"/>
      <c r="AA41" s="23"/>
      <c r="AB41" s="50">
        <v>1</v>
      </c>
      <c r="AC41" s="33">
        <f t="shared" si="2"/>
        <v>1</v>
      </c>
      <c r="AD41" s="34" t="s">
        <v>49</v>
      </c>
    </row>
    <row r="42" spans="1:31" ht="29.25" customHeight="1">
      <c r="A42" s="22"/>
      <c r="B42" s="23">
        <v>38</v>
      </c>
      <c r="C42" s="24" t="s">
        <v>253</v>
      </c>
      <c r="D42" s="23" t="s">
        <v>254</v>
      </c>
      <c r="E42" s="23" t="s">
        <v>39</v>
      </c>
      <c r="F42" s="23" t="s">
        <v>255</v>
      </c>
      <c r="G42" s="23" t="s">
        <v>247</v>
      </c>
      <c r="H42" s="25">
        <v>1</v>
      </c>
      <c r="I42" s="26" t="s">
        <v>42</v>
      </c>
      <c r="J42" s="24" t="s">
        <v>256</v>
      </c>
      <c r="K42" s="27">
        <v>0.9</v>
      </c>
      <c r="L42" s="28">
        <v>0.8</v>
      </c>
      <c r="M42" s="29">
        <v>0.6</v>
      </c>
      <c r="N42" s="24" t="s">
        <v>257</v>
      </c>
      <c r="O42" s="23" t="s">
        <v>137</v>
      </c>
      <c r="P42" s="23" t="s">
        <v>48</v>
      </c>
      <c r="Q42" s="31">
        <v>0.9</v>
      </c>
      <c r="R42" s="31">
        <v>0.9</v>
      </c>
      <c r="S42" s="31">
        <v>0.9</v>
      </c>
      <c r="T42" s="31">
        <v>0.9</v>
      </c>
      <c r="U42" s="31">
        <v>0.9</v>
      </c>
      <c r="V42" s="30">
        <v>0.9</v>
      </c>
      <c r="W42" s="30">
        <v>0.9</v>
      </c>
      <c r="X42" s="30">
        <v>0.9</v>
      </c>
      <c r="Y42" s="30">
        <v>0.9</v>
      </c>
      <c r="Z42" s="30">
        <v>0.9</v>
      </c>
      <c r="AA42" s="30">
        <v>0.9</v>
      </c>
      <c r="AB42" s="30">
        <v>0.9</v>
      </c>
      <c r="AC42" s="33">
        <f t="shared" si="2"/>
        <v>0.9000000000000002</v>
      </c>
      <c r="AD42" s="34" t="s">
        <v>49</v>
      </c>
      <c r="AE42" s="60"/>
    </row>
    <row r="43" spans="1:30" ht="44.25" customHeight="1">
      <c r="A43" s="22"/>
      <c r="B43" s="23">
        <v>39</v>
      </c>
      <c r="C43" s="24" t="s">
        <v>258</v>
      </c>
      <c r="D43" s="23" t="s">
        <v>259</v>
      </c>
      <c r="E43" s="23" t="s">
        <v>39</v>
      </c>
      <c r="F43" s="23" t="s">
        <v>260</v>
      </c>
      <c r="G43" s="23" t="s">
        <v>247</v>
      </c>
      <c r="H43" s="25">
        <v>1</v>
      </c>
      <c r="I43" s="26" t="s">
        <v>55</v>
      </c>
      <c r="J43" s="24" t="s">
        <v>261</v>
      </c>
      <c r="K43" s="27" t="s">
        <v>262</v>
      </c>
      <c r="L43" s="28" t="s">
        <v>263</v>
      </c>
      <c r="M43" s="29" t="s">
        <v>264</v>
      </c>
      <c r="N43" s="24" t="s">
        <v>265</v>
      </c>
      <c r="O43" s="23" t="s">
        <v>137</v>
      </c>
      <c r="P43" s="23" t="s">
        <v>137</v>
      </c>
      <c r="Q43" s="24">
        <v>2</v>
      </c>
      <c r="R43" s="24">
        <v>2</v>
      </c>
      <c r="S43" s="24">
        <v>2</v>
      </c>
      <c r="T43" s="24">
        <v>2</v>
      </c>
      <c r="U43" s="24">
        <v>2</v>
      </c>
      <c r="V43" s="41">
        <v>2</v>
      </c>
      <c r="W43" s="41">
        <v>2</v>
      </c>
      <c r="X43" s="41">
        <v>2</v>
      </c>
      <c r="Y43" s="41">
        <v>2</v>
      </c>
      <c r="Z43" s="41">
        <v>2</v>
      </c>
      <c r="AA43" s="41">
        <v>2</v>
      </c>
      <c r="AB43" s="41">
        <v>2</v>
      </c>
      <c r="AC43" s="57">
        <f t="shared" si="2"/>
        <v>2</v>
      </c>
      <c r="AD43" s="34" t="s">
        <v>49</v>
      </c>
    </row>
    <row r="44" spans="1:30" ht="33" customHeight="1">
      <c r="A44" s="22" t="s">
        <v>266</v>
      </c>
      <c r="B44" s="23">
        <v>40</v>
      </c>
      <c r="C44" s="24" t="s">
        <v>267</v>
      </c>
      <c r="D44" s="24" t="s">
        <v>268</v>
      </c>
      <c r="E44" s="23" t="s">
        <v>39</v>
      </c>
      <c r="F44" s="23" t="s">
        <v>269</v>
      </c>
      <c r="G44" s="23" t="s">
        <v>266</v>
      </c>
      <c r="H44" s="25">
        <v>1</v>
      </c>
      <c r="I44" s="26" t="s">
        <v>42</v>
      </c>
      <c r="J44" s="24" t="s">
        <v>270</v>
      </c>
      <c r="K44" s="27">
        <v>0.9</v>
      </c>
      <c r="L44" s="28">
        <v>0.8</v>
      </c>
      <c r="M44" s="29">
        <v>0.6</v>
      </c>
      <c r="N44" s="24" t="s">
        <v>271</v>
      </c>
      <c r="O44" s="23" t="s">
        <v>137</v>
      </c>
      <c r="P44" s="23" t="s">
        <v>137</v>
      </c>
      <c r="Q44" s="31">
        <v>1</v>
      </c>
      <c r="R44" s="31">
        <v>1</v>
      </c>
      <c r="S44" s="31">
        <v>1</v>
      </c>
      <c r="T44" s="31">
        <v>1</v>
      </c>
      <c r="U44" s="31">
        <v>1</v>
      </c>
      <c r="V44" s="30">
        <v>1</v>
      </c>
      <c r="W44" s="30">
        <v>1</v>
      </c>
      <c r="X44" s="30">
        <v>1</v>
      </c>
      <c r="Y44" s="30">
        <v>1</v>
      </c>
      <c r="Z44" s="30">
        <v>1</v>
      </c>
      <c r="AA44" s="30">
        <v>1</v>
      </c>
      <c r="AB44" s="30">
        <v>1</v>
      </c>
      <c r="AC44" s="33">
        <f t="shared" si="2"/>
        <v>1</v>
      </c>
      <c r="AD44" s="34" t="s">
        <v>49</v>
      </c>
    </row>
    <row r="45" spans="1:30" ht="33" customHeight="1">
      <c r="A45" s="22"/>
      <c r="B45" s="23">
        <v>41</v>
      </c>
      <c r="C45" s="24" t="s">
        <v>272</v>
      </c>
      <c r="D45" s="24" t="s">
        <v>273</v>
      </c>
      <c r="E45" s="23" t="s">
        <v>39</v>
      </c>
      <c r="F45" s="23" t="s">
        <v>274</v>
      </c>
      <c r="G45" s="23" t="s">
        <v>266</v>
      </c>
      <c r="H45" s="25">
        <v>1</v>
      </c>
      <c r="I45" s="26" t="s">
        <v>42</v>
      </c>
      <c r="J45" s="24" t="s">
        <v>275</v>
      </c>
      <c r="K45" s="27">
        <v>0.9</v>
      </c>
      <c r="L45" s="28">
        <v>0.8</v>
      </c>
      <c r="M45" s="29">
        <v>0.6</v>
      </c>
      <c r="N45" s="24" t="s">
        <v>276</v>
      </c>
      <c r="O45" s="23" t="s">
        <v>151</v>
      </c>
      <c r="P45" s="23" t="s">
        <v>151</v>
      </c>
      <c r="Q45" s="30"/>
      <c r="R45" s="23"/>
      <c r="S45" s="23"/>
      <c r="T45" s="23"/>
      <c r="U45" s="23"/>
      <c r="V45" s="32"/>
      <c r="W45" s="32"/>
      <c r="X45" s="32"/>
      <c r="Y45" s="32"/>
      <c r="Z45" s="32"/>
      <c r="AA45" s="32"/>
      <c r="AB45" s="50">
        <v>0.94</v>
      </c>
      <c r="AC45" s="33">
        <f t="shared" si="2"/>
        <v>0.94</v>
      </c>
      <c r="AD45" s="34" t="s">
        <v>49</v>
      </c>
    </row>
    <row r="46" spans="1:30" ht="36.75" customHeight="1">
      <c r="A46" s="22"/>
      <c r="B46" s="23">
        <v>42</v>
      </c>
      <c r="C46" s="24" t="s">
        <v>277</v>
      </c>
      <c r="D46" s="24" t="s">
        <v>278</v>
      </c>
      <c r="E46" s="23" t="s">
        <v>39</v>
      </c>
      <c r="F46" s="23" t="s">
        <v>274</v>
      </c>
      <c r="G46" s="23" t="s">
        <v>266</v>
      </c>
      <c r="H46" s="25">
        <v>1</v>
      </c>
      <c r="I46" s="26" t="s">
        <v>42</v>
      </c>
      <c r="J46" s="24" t="s">
        <v>81</v>
      </c>
      <c r="K46" s="27">
        <v>0.9</v>
      </c>
      <c r="L46" s="28">
        <v>0.8</v>
      </c>
      <c r="M46" s="29">
        <v>0.6</v>
      </c>
      <c r="N46" s="24" t="s">
        <v>279</v>
      </c>
      <c r="O46" s="23" t="s">
        <v>54</v>
      </c>
      <c r="P46" s="23" t="s">
        <v>54</v>
      </c>
      <c r="Q46" s="32"/>
      <c r="R46" s="32"/>
      <c r="S46" s="32"/>
      <c r="T46" s="32"/>
      <c r="U46" s="32"/>
      <c r="V46" s="32">
        <v>1</v>
      </c>
      <c r="W46" s="32"/>
      <c r="X46" s="32"/>
      <c r="Y46" s="32"/>
      <c r="Z46" s="32"/>
      <c r="AA46" s="32"/>
      <c r="AB46" s="50">
        <v>0.9546</v>
      </c>
      <c r="AC46" s="33">
        <f t="shared" si="2"/>
        <v>0.9773000000000001</v>
      </c>
      <c r="AD46" s="34" t="s">
        <v>49</v>
      </c>
    </row>
    <row r="47" spans="1:32" ht="33" customHeight="1">
      <c r="A47" s="22"/>
      <c r="B47" s="23">
        <v>43</v>
      </c>
      <c r="C47" s="24" t="s">
        <v>280</v>
      </c>
      <c r="D47" s="24" t="s">
        <v>281</v>
      </c>
      <c r="E47" s="23" t="s">
        <v>39</v>
      </c>
      <c r="F47" s="23" t="s">
        <v>274</v>
      </c>
      <c r="G47" s="23" t="s">
        <v>266</v>
      </c>
      <c r="H47" s="25">
        <v>1</v>
      </c>
      <c r="I47" s="26" t="s">
        <v>42</v>
      </c>
      <c r="J47" s="24" t="s">
        <v>81</v>
      </c>
      <c r="K47" s="27">
        <v>0.9</v>
      </c>
      <c r="L47" s="28">
        <v>0.8</v>
      </c>
      <c r="M47" s="29">
        <v>0.6</v>
      </c>
      <c r="N47" s="24" t="s">
        <v>282</v>
      </c>
      <c r="O47" s="23" t="s">
        <v>137</v>
      </c>
      <c r="P47" s="23" t="s">
        <v>137</v>
      </c>
      <c r="Q47" s="30"/>
      <c r="R47" s="30"/>
      <c r="S47" s="30"/>
      <c r="T47" s="32"/>
      <c r="U47" s="32"/>
      <c r="V47" s="30">
        <v>1</v>
      </c>
      <c r="W47" s="32"/>
      <c r="X47" s="32"/>
      <c r="Y47" s="32"/>
      <c r="Z47" s="32"/>
      <c r="AA47" s="32"/>
      <c r="AB47" s="50">
        <v>0.9745</v>
      </c>
      <c r="AC47" s="33">
        <f t="shared" si="2"/>
        <v>0.98725</v>
      </c>
      <c r="AD47" s="34" t="s">
        <v>49</v>
      </c>
      <c r="AE47" s="61"/>
      <c r="AF47" s="5"/>
    </row>
    <row r="48" spans="1:30" ht="25.5" customHeight="1">
      <c r="A48" s="22"/>
      <c r="B48" s="23">
        <v>44</v>
      </c>
      <c r="C48" s="24" t="s">
        <v>283</v>
      </c>
      <c r="D48" s="24" t="s">
        <v>284</v>
      </c>
      <c r="E48" s="23" t="s">
        <v>39</v>
      </c>
      <c r="F48" s="23" t="s">
        <v>274</v>
      </c>
      <c r="G48" s="23" t="s">
        <v>266</v>
      </c>
      <c r="H48" s="62">
        <v>0.0047</v>
      </c>
      <c r="I48" s="26" t="s">
        <v>42</v>
      </c>
      <c r="J48" s="24" t="s">
        <v>285</v>
      </c>
      <c r="K48" s="63">
        <v>0.01</v>
      </c>
      <c r="L48" s="64">
        <v>0.015</v>
      </c>
      <c r="M48" s="65">
        <v>0.02</v>
      </c>
      <c r="N48" s="24" t="s">
        <v>286</v>
      </c>
      <c r="O48" s="23" t="s">
        <v>54</v>
      </c>
      <c r="P48" s="23" t="s">
        <v>54</v>
      </c>
      <c r="Q48" s="30"/>
      <c r="R48" s="23"/>
      <c r="S48" s="23"/>
      <c r="T48" s="43"/>
      <c r="U48" s="43"/>
      <c r="V48" s="30">
        <v>0.235</v>
      </c>
      <c r="W48" s="66"/>
      <c r="X48" s="66"/>
      <c r="Y48" s="66"/>
      <c r="Z48" s="66"/>
      <c r="AA48" s="66"/>
      <c r="AB48" s="50">
        <v>0.51</v>
      </c>
      <c r="AC48" s="37">
        <f>AB48</f>
        <v>0.51</v>
      </c>
      <c r="AD48" s="34" t="s">
        <v>77</v>
      </c>
    </row>
    <row r="49" spans="1:31" ht="33" customHeight="1">
      <c r="A49" s="22"/>
      <c r="B49" s="23">
        <v>45</v>
      </c>
      <c r="C49" s="24" t="s">
        <v>287</v>
      </c>
      <c r="D49" s="24" t="s">
        <v>288</v>
      </c>
      <c r="E49" s="23" t="s">
        <v>39</v>
      </c>
      <c r="F49" s="23" t="s">
        <v>274</v>
      </c>
      <c r="G49" s="23" t="s">
        <v>266</v>
      </c>
      <c r="H49" s="25">
        <v>1</v>
      </c>
      <c r="I49" s="26" t="s">
        <v>42</v>
      </c>
      <c r="J49" s="24" t="s">
        <v>289</v>
      </c>
      <c r="K49" s="27">
        <v>0.9</v>
      </c>
      <c r="L49" s="28">
        <v>0.8</v>
      </c>
      <c r="M49" s="29">
        <v>0.6</v>
      </c>
      <c r="N49" s="24" t="s">
        <v>290</v>
      </c>
      <c r="O49" s="23" t="s">
        <v>137</v>
      </c>
      <c r="P49" s="23" t="s">
        <v>137</v>
      </c>
      <c r="Q49" s="23"/>
      <c r="R49" s="23"/>
      <c r="S49" s="23"/>
      <c r="T49" s="23"/>
      <c r="U49" s="23"/>
      <c r="V49" s="30">
        <v>0.76</v>
      </c>
      <c r="W49" s="32"/>
      <c r="X49" s="32"/>
      <c r="Y49" s="32"/>
      <c r="Z49" s="32"/>
      <c r="AA49" s="32"/>
      <c r="AB49" s="50">
        <v>0.98</v>
      </c>
      <c r="AC49" s="33">
        <f>AB49</f>
        <v>0.98</v>
      </c>
      <c r="AD49" s="34" t="s">
        <v>49</v>
      </c>
      <c r="AE49" s="5"/>
    </row>
    <row r="50" spans="1:30" ht="21.75" customHeight="1" thickBot="1">
      <c r="A50" s="67"/>
      <c r="B50" s="68">
        <v>46</v>
      </c>
      <c r="C50" s="69" t="s">
        <v>291</v>
      </c>
      <c r="D50" s="69"/>
      <c r="E50" s="68" t="s">
        <v>39</v>
      </c>
      <c r="F50" s="68"/>
      <c r="G50" s="68"/>
      <c r="H50" s="25">
        <v>1</v>
      </c>
      <c r="I50" s="70" t="s">
        <v>42</v>
      </c>
      <c r="J50" s="69" t="s">
        <v>292</v>
      </c>
      <c r="K50" s="71">
        <v>1</v>
      </c>
      <c r="L50" s="72">
        <v>0.9</v>
      </c>
      <c r="M50" s="73">
        <v>0.8</v>
      </c>
      <c r="N50" s="69"/>
      <c r="O50" s="68" t="s">
        <v>151</v>
      </c>
      <c r="P50" s="68" t="s">
        <v>151</v>
      </c>
      <c r="Q50" s="68"/>
      <c r="R50" s="68"/>
      <c r="S50" s="68"/>
      <c r="T50" s="68"/>
      <c r="U50" s="68"/>
      <c r="V50" s="68" t="s">
        <v>152</v>
      </c>
      <c r="W50" s="74"/>
      <c r="X50" s="74"/>
      <c r="Y50" s="74"/>
      <c r="Z50" s="74"/>
      <c r="AA50" s="74"/>
      <c r="AB50" s="75">
        <v>0.9677</v>
      </c>
      <c r="AC50" s="76">
        <f>AVERAGE(Q50:AB50)</f>
        <v>0.9677</v>
      </c>
      <c r="AD50" s="77" t="s">
        <v>49</v>
      </c>
    </row>
  </sheetData>
  <sheetProtection autoFilter="0"/>
  <protectedRanges>
    <protectedRange sqref="W32:X32 Z32:AB32 W33:AB44 W5:AB9 W10:AA10 W11:AB11 W13:AB31 W12:X12 Z12:AA12 W46:AB50 X45:AB45" name="Rango1"/>
  </protectedRanges>
  <mergeCells count="14">
    <mergeCell ref="A41:A43"/>
    <mergeCell ref="A44:A50"/>
    <mergeCell ref="A14:A15"/>
    <mergeCell ref="A16:A18"/>
    <mergeCell ref="A19:A26"/>
    <mergeCell ref="A27:A29"/>
    <mergeCell ref="A30:A38"/>
    <mergeCell ref="A39:A40"/>
    <mergeCell ref="C1:AD1"/>
    <mergeCell ref="C2:J2"/>
    <mergeCell ref="C3:J3"/>
    <mergeCell ref="A5:A6"/>
    <mergeCell ref="A7:A8"/>
    <mergeCell ref="A9:A13"/>
  </mergeCells>
  <conditionalFormatting sqref="AD16">
    <cfRule type="cellIs" priority="29" dxfId="0" operator="equal">
      <formula>"Crítica"</formula>
    </cfRule>
    <cfRule type="cellIs" priority="30" dxfId="2" operator="equal">
      <formula>"Normal"</formula>
    </cfRule>
    <cfRule type="cellIs" priority="31" dxfId="1" operator="equal">
      <formula>"Satisfactorio"</formula>
    </cfRule>
    <cfRule type="cellIs" priority="32" dxfId="0" operator="equal">
      <formula>"Sobreejcutado"</formula>
    </cfRule>
  </conditionalFormatting>
  <conditionalFormatting sqref="AD7">
    <cfRule type="cellIs" priority="181" dxfId="0" operator="equal">
      <formula>"Crítica"</formula>
    </cfRule>
    <cfRule type="cellIs" priority="182" dxfId="2" operator="equal">
      <formula>"Normal"</formula>
    </cfRule>
    <cfRule type="cellIs" priority="183" dxfId="1" operator="equal">
      <formula>"Satisfactorio"</formula>
    </cfRule>
    <cfRule type="cellIs" priority="184" dxfId="0" operator="equal">
      <formula>"Sobreejcutado"</formula>
    </cfRule>
  </conditionalFormatting>
  <conditionalFormatting sqref="AD8">
    <cfRule type="cellIs" priority="177" dxfId="0" operator="equal">
      <formula>"Crítica"</formula>
    </cfRule>
    <cfRule type="cellIs" priority="178" dxfId="2" operator="equal">
      <formula>"Normal"</formula>
    </cfRule>
    <cfRule type="cellIs" priority="179" dxfId="1" operator="equal">
      <formula>"Satisfactorio"</formula>
    </cfRule>
    <cfRule type="cellIs" priority="180" dxfId="0" operator="equal">
      <formula>"Sobreejcutado"</formula>
    </cfRule>
  </conditionalFormatting>
  <conditionalFormatting sqref="AD9">
    <cfRule type="cellIs" priority="173" dxfId="0" operator="equal">
      <formula>"Crítica"</formula>
    </cfRule>
    <cfRule type="cellIs" priority="174" dxfId="2" operator="equal">
      <formula>"Normal"</formula>
    </cfRule>
    <cfRule type="cellIs" priority="175" dxfId="1" operator="equal">
      <formula>"Satisfactorio"</formula>
    </cfRule>
    <cfRule type="cellIs" priority="176" dxfId="0" operator="equal">
      <formula>"Sobreejcutado"</formula>
    </cfRule>
  </conditionalFormatting>
  <conditionalFormatting sqref="AD46">
    <cfRule type="cellIs" priority="17" dxfId="0" operator="equal">
      <formula>"Crítica"</formula>
    </cfRule>
    <cfRule type="cellIs" priority="18" dxfId="2" operator="equal">
      <formula>"Normal"</formula>
    </cfRule>
    <cfRule type="cellIs" priority="19" dxfId="1" operator="equal">
      <formula>"Satisfactorio"</formula>
    </cfRule>
    <cfRule type="cellIs" priority="20" dxfId="0" operator="equal">
      <formula>"Sobreejcutado"</formula>
    </cfRule>
  </conditionalFormatting>
  <conditionalFormatting sqref="AD43">
    <cfRule type="cellIs" priority="5" dxfId="0" operator="equal">
      <formula>"Crítica"</formula>
    </cfRule>
    <cfRule type="cellIs" priority="6" dxfId="2" operator="equal">
      <formula>"Normal"</formula>
    </cfRule>
    <cfRule type="cellIs" priority="7" dxfId="1" operator="equal">
      <formula>"Satisfactorio"</formula>
    </cfRule>
    <cfRule type="cellIs" priority="8" dxfId="0" operator="equal">
      <formula>"Sobreejcutado"</formula>
    </cfRule>
  </conditionalFormatting>
  <conditionalFormatting sqref="AD11">
    <cfRule type="cellIs" priority="169" dxfId="0" operator="equal">
      <formula>"Crítica"</formula>
    </cfRule>
    <cfRule type="cellIs" priority="170" dxfId="2" operator="equal">
      <formula>"Normal"</formula>
    </cfRule>
    <cfRule type="cellIs" priority="171" dxfId="1" operator="equal">
      <formula>"Satisfactorio"</formula>
    </cfRule>
    <cfRule type="cellIs" priority="172" dxfId="0" operator="equal">
      <formula>"Sobreejcutado"</formula>
    </cfRule>
  </conditionalFormatting>
  <conditionalFormatting sqref="AD45">
    <cfRule type="cellIs" priority="9" dxfId="0" operator="equal">
      <formula>"Crítica"</formula>
    </cfRule>
    <cfRule type="cellIs" priority="10" dxfId="2" operator="equal">
      <formula>"Normal"</formula>
    </cfRule>
    <cfRule type="cellIs" priority="11" dxfId="1" operator="equal">
      <formula>"Satisfactorio"</formula>
    </cfRule>
    <cfRule type="cellIs" priority="12" dxfId="0" operator="equal">
      <formula>"Sobreejcutado"</formula>
    </cfRule>
  </conditionalFormatting>
  <conditionalFormatting sqref="AD6">
    <cfRule type="cellIs" priority="165" dxfId="0" operator="equal">
      <formula>"Crítica"</formula>
    </cfRule>
    <cfRule type="cellIs" priority="166" dxfId="2" operator="equal">
      <formula>"Normal"</formula>
    </cfRule>
    <cfRule type="cellIs" priority="167" dxfId="1" operator="equal">
      <formula>"Satisfactorio"</formula>
    </cfRule>
    <cfRule type="cellIs" priority="168" dxfId="0" operator="equal">
      <formula>"Sobreejcutado"</formula>
    </cfRule>
  </conditionalFormatting>
  <conditionalFormatting sqref="AD10">
    <cfRule type="cellIs" priority="161" dxfId="0" operator="equal">
      <formula>"Crítica"</formula>
    </cfRule>
    <cfRule type="cellIs" priority="162" dxfId="2" operator="equal">
      <formula>"Normal"</formula>
    </cfRule>
    <cfRule type="cellIs" priority="163" dxfId="1" operator="equal">
      <formula>"Satisfactorio"</formula>
    </cfRule>
    <cfRule type="cellIs" priority="164" dxfId="0" operator="equal">
      <formula>"Sobreejcutado"</formula>
    </cfRule>
  </conditionalFormatting>
  <conditionalFormatting sqref="AD12">
    <cfRule type="cellIs" priority="157" dxfId="0" operator="equal">
      <formula>"Crítica"</formula>
    </cfRule>
    <cfRule type="cellIs" priority="158" dxfId="2" operator="equal">
      <formula>"Normal"</formula>
    </cfRule>
    <cfRule type="cellIs" priority="159" dxfId="1" operator="equal">
      <formula>"Satisfactorio"</formula>
    </cfRule>
    <cfRule type="cellIs" priority="160" dxfId="0" operator="equal">
      <formula>"Sobreejcutado"</formula>
    </cfRule>
  </conditionalFormatting>
  <conditionalFormatting sqref="AD13">
    <cfRule type="cellIs" priority="153" dxfId="0" operator="equal">
      <formula>"Crítica"</formula>
    </cfRule>
    <cfRule type="cellIs" priority="154" dxfId="2" operator="equal">
      <formula>"Normal"</formula>
    </cfRule>
    <cfRule type="cellIs" priority="155" dxfId="1" operator="equal">
      <formula>"Satisfactorio"</formula>
    </cfRule>
    <cfRule type="cellIs" priority="156" dxfId="0" operator="equal">
      <formula>"Sobreejcutado"</formula>
    </cfRule>
  </conditionalFormatting>
  <conditionalFormatting sqref="AD17">
    <cfRule type="cellIs" priority="149" dxfId="0" operator="equal">
      <formula>"Crítica"</formula>
    </cfRule>
    <cfRule type="cellIs" priority="150" dxfId="2" operator="equal">
      <formula>"Normal"</formula>
    </cfRule>
    <cfRule type="cellIs" priority="151" dxfId="1" operator="equal">
      <formula>"Satisfactorio"</formula>
    </cfRule>
    <cfRule type="cellIs" priority="152" dxfId="0" operator="equal">
      <formula>"Sobreejcutado"</formula>
    </cfRule>
  </conditionalFormatting>
  <conditionalFormatting sqref="AD21">
    <cfRule type="cellIs" priority="145" dxfId="0" operator="equal">
      <formula>"Crítica"</formula>
    </cfRule>
    <cfRule type="cellIs" priority="146" dxfId="2" operator="equal">
      <formula>"Normal"</formula>
    </cfRule>
    <cfRule type="cellIs" priority="147" dxfId="1" operator="equal">
      <formula>"Satisfactorio"</formula>
    </cfRule>
    <cfRule type="cellIs" priority="148" dxfId="0" operator="equal">
      <formula>"Sobreejcutado"</formula>
    </cfRule>
  </conditionalFormatting>
  <conditionalFormatting sqref="AD22">
    <cfRule type="cellIs" priority="141" dxfId="0" operator="equal">
      <formula>"Crítica"</formula>
    </cfRule>
    <cfRule type="cellIs" priority="142" dxfId="2" operator="equal">
      <formula>"Normal"</formula>
    </cfRule>
    <cfRule type="cellIs" priority="143" dxfId="1" operator="equal">
      <formula>"Satisfactorio"</formula>
    </cfRule>
    <cfRule type="cellIs" priority="144" dxfId="0" operator="equal">
      <formula>"Sobreejcutado"</formula>
    </cfRule>
  </conditionalFormatting>
  <conditionalFormatting sqref="AD23">
    <cfRule type="cellIs" priority="137" dxfId="0" operator="equal">
      <formula>"Crítica"</formula>
    </cfRule>
    <cfRule type="cellIs" priority="138" dxfId="2" operator="equal">
      <formula>"Normal"</formula>
    </cfRule>
    <cfRule type="cellIs" priority="139" dxfId="1" operator="equal">
      <formula>"Satisfactorio"</formula>
    </cfRule>
    <cfRule type="cellIs" priority="140" dxfId="0" operator="equal">
      <formula>"Sobreejcutado"</formula>
    </cfRule>
  </conditionalFormatting>
  <conditionalFormatting sqref="AD24">
    <cfRule type="cellIs" priority="133" dxfId="0" operator="equal">
      <formula>"Crítica"</formula>
    </cfRule>
    <cfRule type="cellIs" priority="134" dxfId="2" operator="equal">
      <formula>"Normal"</formula>
    </cfRule>
    <cfRule type="cellIs" priority="135" dxfId="1" operator="equal">
      <formula>"Satisfactorio"</formula>
    </cfRule>
    <cfRule type="cellIs" priority="136" dxfId="0" operator="equal">
      <formula>"Sobreejcutado"</formula>
    </cfRule>
  </conditionalFormatting>
  <conditionalFormatting sqref="AD25">
    <cfRule type="cellIs" priority="129" dxfId="0" operator="equal">
      <formula>"Crítica"</formula>
    </cfRule>
    <cfRule type="cellIs" priority="130" dxfId="2" operator="equal">
      <formula>"Normal"</formula>
    </cfRule>
    <cfRule type="cellIs" priority="131" dxfId="1" operator="equal">
      <formula>"Satisfactorio"</formula>
    </cfRule>
    <cfRule type="cellIs" priority="132" dxfId="0" operator="equal">
      <formula>"Sobreejcutado"</formula>
    </cfRule>
  </conditionalFormatting>
  <conditionalFormatting sqref="AD31">
    <cfRule type="cellIs" priority="109" dxfId="0" operator="equal">
      <formula>"Crítica"</formula>
    </cfRule>
    <cfRule type="cellIs" priority="110" dxfId="2" operator="equal">
      <formula>"Normal"</formula>
    </cfRule>
    <cfRule type="cellIs" priority="111" dxfId="1" operator="equal">
      <formula>"Satisfactorio"</formula>
    </cfRule>
    <cfRule type="cellIs" priority="112" dxfId="0" operator="equal">
      <formula>"Sobreejcutado"</formula>
    </cfRule>
  </conditionalFormatting>
  <conditionalFormatting sqref="AD36">
    <cfRule type="cellIs" priority="97" dxfId="0" operator="equal">
      <formula>"Crítica"</formula>
    </cfRule>
    <cfRule type="cellIs" priority="98" dxfId="2" operator="equal">
      <formula>"Normal"</formula>
    </cfRule>
    <cfRule type="cellIs" priority="99" dxfId="1" operator="equal">
      <formula>"Satisfactorio"</formula>
    </cfRule>
    <cfRule type="cellIs" priority="100" dxfId="0" operator="equal">
      <formula>"Sobreejcutado"</formula>
    </cfRule>
  </conditionalFormatting>
  <conditionalFormatting sqref="AD26">
    <cfRule type="cellIs" priority="125" dxfId="0" operator="equal">
      <formula>"Crítica"</formula>
    </cfRule>
    <cfRule type="cellIs" priority="126" dxfId="2" operator="equal">
      <formula>"Normal"</formula>
    </cfRule>
    <cfRule type="cellIs" priority="127" dxfId="1" operator="equal">
      <formula>"Satisfactorio"</formula>
    </cfRule>
    <cfRule type="cellIs" priority="128" dxfId="0" operator="equal">
      <formula>"Sobreejcutado"</formula>
    </cfRule>
  </conditionalFormatting>
  <conditionalFormatting sqref="AD27">
    <cfRule type="cellIs" priority="121" dxfId="0" operator="equal">
      <formula>"Crítica"</formula>
    </cfRule>
    <cfRule type="cellIs" priority="122" dxfId="2" operator="equal">
      <formula>"Normal"</formula>
    </cfRule>
    <cfRule type="cellIs" priority="123" dxfId="1" operator="equal">
      <formula>"Satisfactorio"</formula>
    </cfRule>
    <cfRule type="cellIs" priority="124" dxfId="0" operator="equal">
      <formula>"Sobreejcutado"</formula>
    </cfRule>
  </conditionalFormatting>
  <conditionalFormatting sqref="AD29">
    <cfRule type="cellIs" priority="117" dxfId="0" operator="equal">
      <formula>"Crítica"</formula>
    </cfRule>
    <cfRule type="cellIs" priority="118" dxfId="2" operator="equal">
      <formula>"Normal"</formula>
    </cfRule>
    <cfRule type="cellIs" priority="119" dxfId="1" operator="equal">
      <formula>"Satisfactorio"</formula>
    </cfRule>
    <cfRule type="cellIs" priority="120" dxfId="0" operator="equal">
      <formula>"Sobreejcutado"</formula>
    </cfRule>
  </conditionalFormatting>
  <conditionalFormatting sqref="AD30">
    <cfRule type="cellIs" priority="113" dxfId="0" operator="equal">
      <formula>"Crítica"</formula>
    </cfRule>
    <cfRule type="cellIs" priority="114" dxfId="2" operator="equal">
      <formula>"Normal"</formula>
    </cfRule>
    <cfRule type="cellIs" priority="115" dxfId="1" operator="equal">
      <formula>"Satisfactorio"</formula>
    </cfRule>
    <cfRule type="cellIs" priority="116" dxfId="0" operator="equal">
      <formula>"Sobreejcutado"</formula>
    </cfRule>
  </conditionalFormatting>
  <conditionalFormatting sqref="AD33">
    <cfRule type="cellIs" priority="105" dxfId="0" operator="equal">
      <formula>"Crítica"</formula>
    </cfRule>
    <cfRule type="cellIs" priority="106" dxfId="2" operator="equal">
      <formula>"Normal"</formula>
    </cfRule>
    <cfRule type="cellIs" priority="107" dxfId="1" operator="equal">
      <formula>"Satisfactorio"</formula>
    </cfRule>
    <cfRule type="cellIs" priority="108" dxfId="0" operator="equal">
      <formula>"Sobreejcutado"</formula>
    </cfRule>
  </conditionalFormatting>
  <conditionalFormatting sqref="AD34">
    <cfRule type="cellIs" priority="21" dxfId="0" operator="equal">
      <formula>"Crítica"</formula>
    </cfRule>
    <cfRule type="cellIs" priority="22" dxfId="2" operator="equal">
      <formula>"Normal"</formula>
    </cfRule>
    <cfRule type="cellIs" priority="23" dxfId="1" operator="equal">
      <formula>"Satisfactorio"</formula>
    </cfRule>
    <cfRule type="cellIs" priority="24" dxfId="0" operator="equal">
      <formula>"Sobreejcutado"</formula>
    </cfRule>
  </conditionalFormatting>
  <conditionalFormatting sqref="AD39">
    <cfRule type="cellIs" priority="85" dxfId="0" operator="equal">
      <formula>"Crítica"</formula>
    </cfRule>
    <cfRule type="cellIs" priority="86" dxfId="2" operator="equal">
      <formula>"Normal"</formula>
    </cfRule>
    <cfRule type="cellIs" priority="87" dxfId="1" operator="equal">
      <formula>"Satisfactorio"</formula>
    </cfRule>
    <cfRule type="cellIs" priority="88" dxfId="0" operator="equal">
      <formula>"Sobreejcutado"</formula>
    </cfRule>
  </conditionalFormatting>
  <conditionalFormatting sqref="AD35">
    <cfRule type="cellIs" priority="101" dxfId="0" operator="equal">
      <formula>"Crítica"</formula>
    </cfRule>
    <cfRule type="cellIs" priority="102" dxfId="2" operator="equal">
      <formula>"Normal"</formula>
    </cfRule>
    <cfRule type="cellIs" priority="103" dxfId="1" operator="equal">
      <formula>"Satisfactorio"</formula>
    </cfRule>
    <cfRule type="cellIs" priority="104" dxfId="0" operator="equal">
      <formula>"Sobreejcutado"</formula>
    </cfRule>
  </conditionalFormatting>
  <conditionalFormatting sqref="AD37">
    <cfRule type="cellIs" priority="93" dxfId="0" operator="equal">
      <formula>"Crítica"</formula>
    </cfRule>
    <cfRule type="cellIs" priority="94" dxfId="2" operator="equal">
      <formula>"Normal"</formula>
    </cfRule>
    <cfRule type="cellIs" priority="95" dxfId="1" operator="equal">
      <formula>"Satisfactorio"</formula>
    </cfRule>
    <cfRule type="cellIs" priority="96" dxfId="0" operator="equal">
      <formula>"Sobreejcutado"</formula>
    </cfRule>
  </conditionalFormatting>
  <conditionalFormatting sqref="AD38">
    <cfRule type="cellIs" priority="89" dxfId="0" operator="equal">
      <formula>"Crítica"</formula>
    </cfRule>
    <cfRule type="cellIs" priority="90" dxfId="2" operator="equal">
      <formula>"Normal"</formula>
    </cfRule>
    <cfRule type="cellIs" priority="91" dxfId="1" operator="equal">
      <formula>"Satisfactorio"</formula>
    </cfRule>
    <cfRule type="cellIs" priority="92" dxfId="0" operator="equal">
      <formula>"Sobreejcutado"</formula>
    </cfRule>
  </conditionalFormatting>
  <conditionalFormatting sqref="AD40">
    <cfRule type="cellIs" priority="81" dxfId="0" operator="equal">
      <formula>"Crítica"</formula>
    </cfRule>
    <cfRule type="cellIs" priority="82" dxfId="2" operator="equal">
      <formula>"Normal"</formula>
    </cfRule>
    <cfRule type="cellIs" priority="83" dxfId="1" operator="equal">
      <formula>"Satisfactorio"</formula>
    </cfRule>
    <cfRule type="cellIs" priority="84" dxfId="0" operator="equal">
      <formula>"Sobreejcutado"</formula>
    </cfRule>
  </conditionalFormatting>
  <conditionalFormatting sqref="AD41">
    <cfRule type="cellIs" priority="77" dxfId="0" operator="equal">
      <formula>"Crítica"</formula>
    </cfRule>
    <cfRule type="cellIs" priority="78" dxfId="2" operator="equal">
      <formula>"Normal"</formula>
    </cfRule>
    <cfRule type="cellIs" priority="79" dxfId="1" operator="equal">
      <formula>"Satisfactorio"</formula>
    </cfRule>
    <cfRule type="cellIs" priority="80" dxfId="0" operator="equal">
      <formula>"Sobreejcutado"</formula>
    </cfRule>
  </conditionalFormatting>
  <conditionalFormatting sqref="AD42">
    <cfRule type="cellIs" priority="73" dxfId="0" operator="equal">
      <formula>"Crítica"</formula>
    </cfRule>
    <cfRule type="cellIs" priority="74" dxfId="2" operator="equal">
      <formula>"Normal"</formula>
    </cfRule>
    <cfRule type="cellIs" priority="75" dxfId="1" operator="equal">
      <formula>"Satisfactorio"</formula>
    </cfRule>
    <cfRule type="cellIs" priority="76" dxfId="0" operator="equal">
      <formula>"Sobreejcutado"</formula>
    </cfRule>
  </conditionalFormatting>
  <conditionalFormatting sqref="AD44">
    <cfRule type="cellIs" priority="69" dxfId="0" operator="equal">
      <formula>"Crítica"</formula>
    </cfRule>
    <cfRule type="cellIs" priority="70" dxfId="2" operator="equal">
      <formula>"Normal"</formula>
    </cfRule>
    <cfRule type="cellIs" priority="71" dxfId="1" operator="equal">
      <formula>"Satisfactorio"</formula>
    </cfRule>
    <cfRule type="cellIs" priority="72" dxfId="0" operator="equal">
      <formula>"Sobreejcutado"</formula>
    </cfRule>
  </conditionalFormatting>
  <conditionalFormatting sqref="AD50">
    <cfRule type="cellIs" priority="53" dxfId="0" operator="equal">
      <formula>"Crítica"</formula>
    </cfRule>
    <cfRule type="cellIs" priority="54" dxfId="2" operator="equal">
      <formula>"Normal"</formula>
    </cfRule>
    <cfRule type="cellIs" priority="55" dxfId="1" operator="equal">
      <formula>"Satisfactorio"</formula>
    </cfRule>
    <cfRule type="cellIs" priority="56" dxfId="0" operator="equal">
      <formula>"Sobreejcutado"</formula>
    </cfRule>
  </conditionalFormatting>
  <conditionalFormatting sqref="AD47">
    <cfRule type="cellIs" priority="65" dxfId="0" operator="equal">
      <formula>"Crítica"</formula>
    </cfRule>
    <cfRule type="cellIs" priority="66" dxfId="2" operator="equal">
      <formula>"Normal"</formula>
    </cfRule>
    <cfRule type="cellIs" priority="67" dxfId="1" operator="equal">
      <formula>"Satisfactorio"</formula>
    </cfRule>
    <cfRule type="cellIs" priority="68" dxfId="0" operator="equal">
      <formula>"Sobreejcutado"</formula>
    </cfRule>
  </conditionalFormatting>
  <conditionalFormatting sqref="AD48">
    <cfRule type="cellIs" priority="61" dxfId="0" operator="equal">
      <formula>"Crítica"</formula>
    </cfRule>
    <cfRule type="cellIs" priority="62" dxfId="2" operator="equal">
      <formula>"Normal"</formula>
    </cfRule>
    <cfRule type="cellIs" priority="63" dxfId="1" operator="equal">
      <formula>"Satisfactorio"</formula>
    </cfRule>
    <cfRule type="cellIs" priority="64" dxfId="0" operator="equal">
      <formula>"Sobreejcutado"</formula>
    </cfRule>
  </conditionalFormatting>
  <conditionalFormatting sqref="AD49">
    <cfRule type="cellIs" priority="57" dxfId="0" operator="equal">
      <formula>"Crítica"</formula>
    </cfRule>
    <cfRule type="cellIs" priority="58" dxfId="2" operator="equal">
      <formula>"Normal"</formula>
    </cfRule>
    <cfRule type="cellIs" priority="59" dxfId="1" operator="equal">
      <formula>"Satisfactorio"</formula>
    </cfRule>
    <cfRule type="cellIs" priority="60" dxfId="0" operator="equal">
      <formula>"Sobreejcutado"</formula>
    </cfRule>
  </conditionalFormatting>
  <conditionalFormatting sqref="AD18">
    <cfRule type="cellIs" priority="49" dxfId="0" operator="equal">
      <formula>"Crítica"</formula>
    </cfRule>
    <cfRule type="cellIs" priority="50" dxfId="2" operator="equal">
      <formula>"Normal"</formula>
    </cfRule>
    <cfRule type="cellIs" priority="51" dxfId="1" operator="equal">
      <formula>"Satisfactorio"</formula>
    </cfRule>
    <cfRule type="cellIs" priority="52" dxfId="0" operator="equal">
      <formula>"Sobreejcutado"</formula>
    </cfRule>
  </conditionalFormatting>
  <conditionalFormatting sqref="AD19">
    <cfRule type="cellIs" priority="45" dxfId="0" operator="equal">
      <formula>"Crítica"</formula>
    </cfRule>
    <cfRule type="cellIs" priority="46" dxfId="2" operator="equal">
      <formula>"Normal"</formula>
    </cfRule>
    <cfRule type="cellIs" priority="47" dxfId="1" operator="equal">
      <formula>"Satisfactorio"</formula>
    </cfRule>
    <cfRule type="cellIs" priority="48" dxfId="0" operator="equal">
      <formula>"Sobreejcutado"</formula>
    </cfRule>
  </conditionalFormatting>
  <conditionalFormatting sqref="AD20">
    <cfRule type="cellIs" priority="41" dxfId="0" operator="equal">
      <formula>"Crítica"</formula>
    </cfRule>
    <cfRule type="cellIs" priority="42" dxfId="2" operator="equal">
      <formula>"Normal"</formula>
    </cfRule>
    <cfRule type="cellIs" priority="43" dxfId="1" operator="equal">
      <formula>"Satisfactorio"</formula>
    </cfRule>
    <cfRule type="cellIs" priority="44" dxfId="0" operator="equal">
      <formula>"Sobreejcutado"</formula>
    </cfRule>
  </conditionalFormatting>
  <conditionalFormatting sqref="AD14">
    <cfRule type="cellIs" priority="37" dxfId="0" operator="equal">
      <formula>"Crítica"</formula>
    </cfRule>
    <cfRule type="cellIs" priority="38" dxfId="2" operator="equal">
      <formula>"Normal"</formula>
    </cfRule>
    <cfRule type="cellIs" priority="39" dxfId="1" operator="equal">
      <formula>"Satisfactorio"</formula>
    </cfRule>
    <cfRule type="cellIs" priority="40" dxfId="0" operator="equal">
      <formula>"Sobreejcutado"</formula>
    </cfRule>
  </conditionalFormatting>
  <conditionalFormatting sqref="AD15">
    <cfRule type="cellIs" priority="33" dxfId="0" operator="equal">
      <formula>"Crítica"</formula>
    </cfRule>
    <cfRule type="cellIs" priority="34" dxfId="2" operator="equal">
      <formula>"Normal"</formula>
    </cfRule>
    <cfRule type="cellIs" priority="35" dxfId="1" operator="equal">
      <formula>"Satisfactorio"</formula>
    </cfRule>
    <cfRule type="cellIs" priority="36" dxfId="0" operator="equal">
      <formula>"Sobreejcutado"</formula>
    </cfRule>
  </conditionalFormatting>
  <conditionalFormatting sqref="AD32">
    <cfRule type="cellIs" priority="25" dxfId="0" operator="equal">
      <formula>"Crítica"</formula>
    </cfRule>
    <cfRule type="cellIs" priority="26" dxfId="2" operator="equal">
      <formula>"Normal"</formula>
    </cfRule>
    <cfRule type="cellIs" priority="27" dxfId="1" operator="equal">
      <formula>"Satisfactorio"</formula>
    </cfRule>
    <cfRule type="cellIs" priority="28" dxfId="0" operator="equal">
      <formula>"Sobreejcutado"</formula>
    </cfRule>
  </conditionalFormatting>
  <conditionalFormatting sqref="AD28">
    <cfRule type="cellIs" priority="13" dxfId="0" operator="equal">
      <formula>"Crítica"</formula>
    </cfRule>
    <cfRule type="cellIs" priority="14" dxfId="2" operator="equal">
      <formula>"Normal"</formula>
    </cfRule>
    <cfRule type="cellIs" priority="15" dxfId="1" operator="equal">
      <formula>"Satisfactorio"</formula>
    </cfRule>
    <cfRule type="cellIs" priority="16" dxfId="0" operator="equal">
      <formula>"Sobreejcutado"</formula>
    </cfRule>
  </conditionalFormatting>
  <conditionalFormatting sqref="AD5">
    <cfRule type="cellIs" priority="1" dxfId="0" operator="equal">
      <formula>"Crítica"</formula>
    </cfRule>
    <cfRule type="cellIs" priority="2" dxfId="2" operator="equal">
      <formula>"Normal"</formula>
    </cfRule>
    <cfRule type="cellIs" priority="3" dxfId="1" operator="equal">
      <formula>"Satisfactorio"</formula>
    </cfRule>
    <cfRule type="cellIs" priority="4" dxfId="0" operator="equal">
      <formula>"Sobreejcutado"</formula>
    </cfRule>
  </conditionalFormatting>
  <dataValidations count="1">
    <dataValidation type="list" allowBlank="1" showInputMessage="1" showErrorMessage="1" sqref="I5:I50">
      <formula1>$BM$6:$BM$9</formula1>
    </dataValidation>
  </dataValidations>
  <printOptions horizontalCentered="1"/>
  <pageMargins left="0.1968503937007874" right="0.2755905511811024" top="0.31496062992125984" bottom="0.15748031496062992" header="0.2755905511811024" footer="0.15748031496062992"/>
  <pageSetup fitToHeight="3" fitToWidth="1" horizontalDpi="300" verticalDpi="300" orientation="landscape" paperSize="9" scale="86" r:id="rId4"/>
  <headerFooter alignWithMargins="0">
    <oddHeader>&amp;L&amp;F</oddHeader>
    <oddFooter>&amp;L&amp;Z&amp;F&amp;R&amp;P de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Cristina Rojas</dc:creator>
  <cp:keywords/>
  <dc:description/>
  <cp:lastModifiedBy>Alba Cristina Rojas</cp:lastModifiedBy>
  <dcterms:created xsi:type="dcterms:W3CDTF">2019-02-06T22:42:21Z</dcterms:created>
  <dcterms:modified xsi:type="dcterms:W3CDTF">2019-02-06T22:50:33Z</dcterms:modified>
  <cp:category/>
  <cp:version/>
  <cp:contentType/>
  <cp:contentStatus/>
</cp:coreProperties>
</file>